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6\會計室外網共用區\徵課及統計業務\寄件備份\110年\11011\"/>
    </mc:Choice>
  </mc:AlternateContent>
  <bookViews>
    <workbookView xWindow="0" yWindow="0" windowWidth="28800" windowHeight="12390"/>
  </bookViews>
  <sheets>
    <sheet name="法定預算累計數" sheetId="1" r:id="rId1"/>
  </sheets>
  <externalReferences>
    <externalReference r:id="rId2"/>
  </externalReferences>
  <definedNames>
    <definedName name="aa">[1]始!$A$3:$N$11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K32" i="1"/>
  <c r="K30" i="1" s="1"/>
  <c r="I32" i="1"/>
  <c r="G32" i="1"/>
  <c r="F32" i="1"/>
  <c r="L32" i="1" s="1"/>
  <c r="E32" i="1"/>
  <c r="D32" i="1"/>
  <c r="C32" i="1"/>
  <c r="B32" i="1"/>
  <c r="K31" i="1"/>
  <c r="I31" i="1"/>
  <c r="G31" i="1"/>
  <c r="E31" i="1"/>
  <c r="E30" i="1" s="1"/>
  <c r="D31" i="1"/>
  <c r="C31" i="1"/>
  <c r="C30" i="1" s="1"/>
  <c r="I30" i="1"/>
  <c r="G30" i="1"/>
  <c r="D30" i="1"/>
  <c r="H29" i="1"/>
  <c r="J29" i="1" s="1"/>
  <c r="F29" i="1"/>
  <c r="B29" i="1"/>
  <c r="H28" i="1"/>
  <c r="J28" i="1" s="1"/>
  <c r="F28" i="1"/>
  <c r="B28" i="1"/>
  <c r="H27" i="1"/>
  <c r="J27" i="1" s="1"/>
  <c r="F27" i="1"/>
  <c r="B27" i="1"/>
  <c r="B26" i="1"/>
  <c r="B25" i="1"/>
  <c r="B24" i="1"/>
  <c r="B23" i="1"/>
  <c r="B22" i="1"/>
  <c r="K21" i="1"/>
  <c r="I21" i="1"/>
  <c r="G21" i="1"/>
  <c r="E21" i="1"/>
  <c r="D21" i="1"/>
  <c r="D19" i="1" s="1"/>
  <c r="C21" i="1"/>
  <c r="F20" i="1"/>
  <c r="B20" i="1"/>
  <c r="K19" i="1"/>
  <c r="I19" i="1"/>
  <c r="G19" i="1"/>
  <c r="E19" i="1"/>
  <c r="C19" i="1"/>
  <c r="B19" i="1" s="1"/>
  <c r="K18" i="1"/>
  <c r="I18" i="1"/>
  <c r="G18" i="1"/>
  <c r="E18" i="1"/>
  <c r="D18" i="1"/>
  <c r="F18" i="1" s="1"/>
  <c r="C18" i="1"/>
  <c r="K17" i="1"/>
  <c r="I17" i="1"/>
  <c r="G17" i="1"/>
  <c r="E17" i="1"/>
  <c r="D17" i="1"/>
  <c r="C17" i="1"/>
  <c r="F17" i="1" s="1"/>
  <c r="K16" i="1"/>
  <c r="I16" i="1"/>
  <c r="G16" i="1"/>
  <c r="F16" i="1"/>
  <c r="L16" i="1" s="1"/>
  <c r="E16" i="1"/>
  <c r="D16" i="1"/>
  <c r="C16" i="1"/>
  <c r="B16" i="1"/>
  <c r="K15" i="1"/>
  <c r="I15" i="1"/>
  <c r="G15" i="1"/>
  <c r="E15" i="1"/>
  <c r="D15" i="1"/>
  <c r="C15" i="1"/>
  <c r="F15" i="1" s="1"/>
  <c r="K14" i="1"/>
  <c r="I14" i="1"/>
  <c r="G14" i="1"/>
  <c r="E14" i="1"/>
  <c r="D14" i="1"/>
  <c r="F14" i="1" s="1"/>
  <c r="C14" i="1"/>
  <c r="K13" i="1"/>
  <c r="I13" i="1"/>
  <c r="G13" i="1"/>
  <c r="E13" i="1"/>
  <c r="D13" i="1"/>
  <c r="C13" i="1"/>
  <c r="F13" i="1" s="1"/>
  <c r="K12" i="1"/>
  <c r="I12" i="1"/>
  <c r="G12" i="1"/>
  <c r="F12" i="1"/>
  <c r="L12" i="1" s="1"/>
  <c r="E12" i="1"/>
  <c r="D12" i="1"/>
  <c r="C12" i="1"/>
  <c r="B12" i="1"/>
  <c r="F11" i="1"/>
  <c r="B11" i="1"/>
  <c r="K10" i="1"/>
  <c r="K9" i="1" s="1"/>
  <c r="K8" i="1" s="1"/>
  <c r="I10" i="1"/>
  <c r="I9" i="1" s="1"/>
  <c r="I8" i="1" s="1"/>
  <c r="G10" i="1"/>
  <c r="G9" i="1" s="1"/>
  <c r="G8" i="1" s="1"/>
  <c r="E10" i="1"/>
  <c r="E9" i="1" s="1"/>
  <c r="E8" i="1" s="1"/>
  <c r="D10" i="1"/>
  <c r="C10" i="1"/>
  <c r="F10" i="1" s="1"/>
  <c r="F4" i="1"/>
  <c r="J14" i="1" l="1"/>
  <c r="H14" i="1"/>
  <c r="L14" i="1"/>
  <c r="J10" i="1"/>
  <c r="L10" i="1"/>
  <c r="H10" i="1"/>
  <c r="J13" i="1"/>
  <c r="L13" i="1"/>
  <c r="H13" i="1"/>
  <c r="L15" i="1"/>
  <c r="H15" i="1"/>
  <c r="J15" i="1"/>
  <c r="F30" i="1"/>
  <c r="B30" i="1"/>
  <c r="J18" i="1"/>
  <c r="L18" i="1"/>
  <c r="H18" i="1"/>
  <c r="J17" i="1"/>
  <c r="L17" i="1"/>
  <c r="H17" i="1"/>
  <c r="J16" i="1"/>
  <c r="J32" i="1"/>
  <c r="C9" i="1"/>
  <c r="B15" i="1"/>
  <c r="B31" i="1"/>
  <c r="F31" i="1"/>
  <c r="H32" i="1"/>
  <c r="J12" i="1"/>
  <c r="D9" i="1"/>
  <c r="D8" i="1" s="1"/>
  <c r="H12" i="1"/>
  <c r="B14" i="1"/>
  <c r="H16" i="1"/>
  <c r="B18" i="1"/>
  <c r="B21" i="1"/>
  <c r="F21" i="1"/>
  <c r="B10" i="1"/>
  <c r="B13" i="1"/>
  <c r="B17" i="1"/>
  <c r="J30" i="1" l="1"/>
  <c r="L30" i="1"/>
  <c r="H30" i="1"/>
  <c r="B9" i="1"/>
  <c r="B8" i="1" s="1"/>
  <c r="J21" i="1"/>
  <c r="F19" i="1"/>
  <c r="L21" i="1"/>
  <c r="H21" i="1"/>
  <c r="C8" i="1"/>
  <c r="F9" i="1"/>
  <c r="L31" i="1"/>
  <c r="H31" i="1"/>
  <c r="J31" i="1"/>
  <c r="L9" i="1" l="1"/>
  <c r="H9" i="1"/>
  <c r="F8" i="1"/>
  <c r="J9" i="1"/>
  <c r="L19" i="1"/>
  <c r="H19" i="1"/>
  <c r="J19" i="1"/>
  <c r="L8" i="1" l="1"/>
  <c r="H8" i="1"/>
  <c r="J8" i="1"/>
</calcChain>
</file>

<file path=xl/sharedStrings.xml><?xml version="1.0" encoding="utf-8"?>
<sst xmlns="http://schemas.openxmlformats.org/spreadsheetml/2006/main" count="57" uniqueCount="57">
  <si>
    <t>公   開   類</t>
    <phoneticPr fontId="4" type="noConversion"/>
  </si>
  <si>
    <t>每月終了後15日內編報</t>
    <phoneticPr fontId="4" type="noConversion"/>
  </si>
  <si>
    <t>編製機關：臺東縣稅務局</t>
    <phoneticPr fontId="4" type="noConversion"/>
  </si>
  <si>
    <t>月        報</t>
    <phoneticPr fontId="4" type="noConversion"/>
  </si>
  <si>
    <t>12月份於次年1月25日前編報</t>
    <phoneticPr fontId="4" type="noConversion"/>
  </si>
  <si>
    <r>
      <t>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 xml:space="preserve">   號：20903-01-03-2</t>
    </r>
    <phoneticPr fontId="4" type="noConversion"/>
  </si>
  <si>
    <t>臺東縣各項稅捐實徵淨額與預算數及上年同期比較－累計數</t>
    <phoneticPr fontId="4" type="noConversion"/>
  </si>
  <si>
    <t>單位：新臺幣元</t>
    <phoneticPr fontId="4" type="noConversion"/>
  </si>
  <si>
    <t>稅目別</t>
    <phoneticPr fontId="3" type="noConversion"/>
  </si>
  <si>
    <t>累計實徵數</t>
    <phoneticPr fontId="4" type="noConversion"/>
  </si>
  <si>
    <t>累計退還
以前年度
收入數(2)</t>
    <phoneticPr fontId="3" type="noConversion"/>
  </si>
  <si>
    <t>累計
實徵淨額         (3)=(1)－(2)</t>
    <phoneticPr fontId="3" type="noConversion"/>
  </si>
  <si>
    <t>累計實徵淨額占
全年預算數百分比</t>
    <phoneticPr fontId="3" type="noConversion"/>
  </si>
  <si>
    <t>累計實徵淨額占
同期分配預算數百分比</t>
    <phoneticPr fontId="3" type="noConversion"/>
  </si>
  <si>
    <t>累計實徵淨額
與上年同期比較</t>
    <phoneticPr fontId="3" type="noConversion"/>
  </si>
  <si>
    <t>合計
(1)</t>
    <phoneticPr fontId="3" type="noConversion"/>
  </si>
  <si>
    <t>本年度</t>
    <phoneticPr fontId="3" type="noConversion"/>
  </si>
  <si>
    <t>以前年度</t>
    <phoneticPr fontId="3" type="noConversion"/>
  </si>
  <si>
    <t>全年預算數
(4)</t>
    <phoneticPr fontId="3" type="noConversion"/>
  </si>
  <si>
    <t>％
(3)/(4)*100</t>
    <phoneticPr fontId="3" type="noConversion"/>
  </si>
  <si>
    <t>同期分
配預算數
(5)</t>
    <phoneticPr fontId="3" type="noConversion"/>
  </si>
  <si>
    <t>％
(3)/(5)*100</t>
    <phoneticPr fontId="3" type="noConversion"/>
  </si>
  <si>
    <t>上年同期實徵淨額
(6)</t>
    <phoneticPr fontId="3" type="noConversion"/>
  </si>
  <si>
    <t>增減%
[(3)-(6)]/(6)*100</t>
    <phoneticPr fontId="3" type="noConversion"/>
  </si>
  <si>
    <t>總        計</t>
    <phoneticPr fontId="4" type="noConversion"/>
  </si>
  <si>
    <t>一、稅捐收入</t>
    <phoneticPr fontId="4" type="noConversion"/>
  </si>
  <si>
    <t>1.地價稅</t>
    <phoneticPr fontId="4" type="noConversion"/>
  </si>
  <si>
    <t>2.田賦</t>
    <phoneticPr fontId="4" type="noConversion"/>
  </si>
  <si>
    <t>3.土地增值稅</t>
    <phoneticPr fontId="4" type="noConversion"/>
  </si>
  <si>
    <t>4.房屋稅</t>
    <phoneticPr fontId="4" type="noConversion"/>
  </si>
  <si>
    <t>5.使用牌照稅</t>
    <phoneticPr fontId="4" type="noConversion"/>
  </si>
  <si>
    <t>6.契稅</t>
    <phoneticPr fontId="4" type="noConversion"/>
  </si>
  <si>
    <t>7.印花稅</t>
    <phoneticPr fontId="4" type="noConversion"/>
  </si>
  <si>
    <t>8.娛樂稅</t>
    <phoneticPr fontId="4" type="noConversion"/>
  </si>
  <si>
    <t>9.特別及臨時稅課</t>
    <phoneticPr fontId="4" type="noConversion"/>
  </si>
  <si>
    <t xml:space="preserve"> (1)特別稅</t>
    <phoneticPr fontId="4" type="noConversion"/>
  </si>
  <si>
    <t xml:space="preserve">    營建剩餘土石方</t>
    <phoneticPr fontId="4" type="noConversion"/>
  </si>
  <si>
    <t xml:space="preserve">    土石採取</t>
    <phoneticPr fontId="4" type="noConversion"/>
  </si>
  <si>
    <t xml:space="preserve">    礦石開採</t>
    <phoneticPr fontId="4" type="noConversion"/>
  </si>
  <si>
    <t xml:space="preserve"> (2)臨時稅</t>
    <phoneticPr fontId="4" type="noConversion"/>
  </si>
  <si>
    <t xml:space="preserve">    營建剩餘土石方</t>
    <phoneticPr fontId="4" type="noConversion"/>
  </si>
  <si>
    <t xml:space="preserve">    土石採取 </t>
    <phoneticPr fontId="4" type="noConversion"/>
  </si>
  <si>
    <t>10.教育捐</t>
    <phoneticPr fontId="4" type="noConversion"/>
  </si>
  <si>
    <t xml:space="preserve"> (1)房屋稅附徵</t>
    <phoneticPr fontId="4" type="noConversion"/>
  </si>
  <si>
    <t xml:space="preserve"> (2)娛樂稅附徵</t>
    <phoneticPr fontId="4" type="noConversion"/>
  </si>
  <si>
    <t xml:space="preserve"> (3)契 稅 附徵</t>
    <phoneticPr fontId="4" type="noConversion"/>
  </si>
  <si>
    <t>二、罰   鍰</t>
    <phoneticPr fontId="4" type="noConversion"/>
  </si>
  <si>
    <t>1.財務罰鍰</t>
    <phoneticPr fontId="4" type="noConversion"/>
  </si>
  <si>
    <t>2.罰金罰鍰</t>
    <phoneticPr fontId="4" type="noConversion"/>
  </si>
  <si>
    <t>資料來源：依表報代號WAA40BP1、WAA40CP1編製。</t>
    <phoneticPr fontId="4" type="noConversion"/>
  </si>
  <si>
    <t xml:space="preserve">     紙張尺度：A4(210*297)公釐</t>
    <phoneticPr fontId="4" type="noConversion"/>
  </si>
  <si>
    <t>填表說明：本表編製3份，1份自存，1份以電子檔(Excel或ODF檔，及陳核後之PDF掃描檔) Email至財政部統計處，1份送本府主計處。</t>
    <phoneticPr fontId="4" type="noConversion"/>
  </si>
  <si>
    <t>填表</t>
  </si>
  <si>
    <t>審核</t>
  </si>
  <si>
    <t xml:space="preserve">  業務主管人員</t>
    <phoneticPr fontId="4" type="noConversion"/>
  </si>
  <si>
    <t>機關首長</t>
    <phoneticPr fontId="4" type="noConversion"/>
  </si>
  <si>
    <t xml:space="preserve">  主辦統計人員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</si>
</sst>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#,##0.0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1"/>
      <name val="標楷體"/>
      <family val="4"/>
      <charset val="136"/>
    </font>
    <font>
      <sz val="18"/>
      <name val="標楷體"/>
      <family val="4"/>
      <charset val="136"/>
    </font>
    <font>
      <sz val="12"/>
      <name val="Times New Roman"/>
      <family val="1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0"/>
      <name val="標楷體"/>
      <family val="4"/>
      <charset val="136"/>
    </font>
    <font>
      <sz val="10"/>
      <name val="新細明體"/>
      <family val="1"/>
      <charset val="136"/>
    </font>
    <font>
      <sz val="12"/>
      <color indexed="1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1" xfId="0" applyFont="1" applyBorder="1"/>
    <xf numFmtId="176" fontId="5" fillId="0" borderId="0" xfId="1" applyNumberFormat="1" applyFont="1" applyBorder="1"/>
    <xf numFmtId="176" fontId="2" fillId="0" borderId="0" xfId="1" applyNumberFormat="1" applyFont="1" applyBorder="1"/>
    <xf numFmtId="43" fontId="2" fillId="0" borderId="0" xfId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176" fontId="5" fillId="0" borderId="6" xfId="1" applyNumberFormat="1" applyFont="1" applyBorder="1"/>
    <xf numFmtId="176" fontId="1" fillId="0" borderId="7" xfId="1" applyNumberFormat="1" applyFont="1" applyBorder="1"/>
    <xf numFmtId="176" fontId="2" fillId="0" borderId="7" xfId="1" applyNumberFormat="1" applyFont="1" applyBorder="1"/>
    <xf numFmtId="176" fontId="6" fillId="0" borderId="7" xfId="1" applyNumberFormat="1" applyFont="1" applyBorder="1" applyAlignment="1">
      <alignment horizontal="center"/>
    </xf>
    <xf numFmtId="176" fontId="6" fillId="0" borderId="8" xfId="1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/>
    <xf numFmtId="176" fontId="2" fillId="0" borderId="0" xfId="1" applyNumberFormat="1" applyFont="1"/>
    <xf numFmtId="176" fontId="8" fillId="0" borderId="0" xfId="1" applyNumberFormat="1" applyFont="1"/>
    <xf numFmtId="176" fontId="9" fillId="0" borderId="0" xfId="1" applyNumberFormat="1" applyFont="1" applyAlignment="1">
      <alignment horizontal="center"/>
    </xf>
    <xf numFmtId="43" fontId="2" fillId="0" borderId="0" xfId="1" applyFont="1"/>
    <xf numFmtId="176" fontId="8" fillId="0" borderId="0" xfId="1" applyNumberFormat="1" applyFont="1" applyAlignment="1">
      <alignment horizontal="center"/>
    </xf>
    <xf numFmtId="176" fontId="1" fillId="0" borderId="0" xfId="1" applyNumberFormat="1" applyFont="1"/>
    <xf numFmtId="176" fontId="10" fillId="0" borderId="0" xfId="1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176" fontId="2" fillId="0" borderId="13" xfId="1" applyNumberFormat="1" applyFont="1" applyBorder="1" applyAlignment="1">
      <alignment horizontal="center" vertical="center"/>
    </xf>
    <xf numFmtId="176" fontId="2" fillId="0" borderId="14" xfId="1" applyNumberFormat="1" applyFont="1" applyBorder="1" applyAlignment="1">
      <alignment horizontal="center" vertical="center"/>
    </xf>
    <xf numFmtId="176" fontId="2" fillId="0" borderId="15" xfId="1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 wrapText="1"/>
    </xf>
    <xf numFmtId="3" fontId="12" fillId="0" borderId="23" xfId="0" applyNumberFormat="1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/>
    </xf>
    <xf numFmtId="177" fontId="2" fillId="0" borderId="2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0" fontId="2" fillId="0" borderId="21" xfId="0" applyFont="1" applyBorder="1"/>
    <xf numFmtId="176" fontId="10" fillId="0" borderId="29" xfId="1" applyNumberFormat="1" applyFont="1" applyBorder="1"/>
    <xf numFmtId="43" fontId="10" fillId="0" borderId="29" xfId="1" applyFont="1" applyBorder="1"/>
    <xf numFmtId="4" fontId="10" fillId="0" borderId="29" xfId="0" applyNumberFormat="1" applyFont="1" applyBorder="1"/>
    <xf numFmtId="2" fontId="10" fillId="0" borderId="23" xfId="0" applyNumberFormat="1" applyFont="1" applyBorder="1"/>
    <xf numFmtId="0" fontId="10" fillId="0" borderId="4" xfId="0" applyFont="1" applyBorder="1"/>
    <xf numFmtId="176" fontId="10" fillId="0" borderId="1" xfId="1" applyNumberFormat="1" applyFont="1" applyBorder="1"/>
    <xf numFmtId="43" fontId="10" fillId="0" borderId="1" xfId="1" applyFont="1" applyBorder="1"/>
    <xf numFmtId="4" fontId="10" fillId="0" borderId="1" xfId="0" applyNumberFormat="1" applyFont="1" applyBorder="1"/>
    <xf numFmtId="2" fontId="10" fillId="0" borderId="2" xfId="0" applyNumberFormat="1" applyFont="1" applyBorder="1"/>
    <xf numFmtId="43" fontId="10" fillId="0" borderId="2" xfId="1" applyFont="1" applyBorder="1"/>
    <xf numFmtId="176" fontId="10" fillId="0" borderId="1" xfId="1" applyNumberFormat="1" applyFont="1" applyBorder="1" applyAlignment="1">
      <alignment horizontal="center"/>
    </xf>
    <xf numFmtId="176" fontId="10" fillId="0" borderId="2" xfId="1" applyNumberFormat="1" applyFont="1" applyBorder="1"/>
    <xf numFmtId="0" fontId="10" fillId="0" borderId="0" xfId="0" applyFont="1" applyAlignment="1">
      <alignment horizontal="left"/>
    </xf>
    <xf numFmtId="0" fontId="10" fillId="0" borderId="4" xfId="0" applyFont="1" applyBorder="1" applyAlignment="1">
      <alignment horizontal="left"/>
    </xf>
    <xf numFmtId="176" fontId="1" fillId="0" borderId="0" xfId="1" applyNumberFormat="1" applyFont="1" applyAlignment="1"/>
    <xf numFmtId="176" fontId="2" fillId="0" borderId="0" xfId="1" applyNumberFormat="1" applyFont="1" applyBorder="1" applyAlignment="1"/>
    <xf numFmtId="0" fontId="0" fillId="0" borderId="0" xfId="0" applyAlignment="1">
      <alignment wrapText="1"/>
    </xf>
    <xf numFmtId="176" fontId="2" fillId="0" borderId="0" xfId="1" applyNumberFormat="1" applyFont="1" applyAlignment="1"/>
    <xf numFmtId="0" fontId="0" fillId="0" borderId="0" xfId="0" applyAlignment="1"/>
    <xf numFmtId="176" fontId="2" fillId="0" borderId="0" xfId="1" applyNumberFormat="1" applyFont="1" applyAlignment="1"/>
    <xf numFmtId="0" fontId="2" fillId="0" borderId="0" xfId="0" applyFont="1" applyAlignment="1"/>
    <xf numFmtId="0" fontId="0" fillId="0" borderId="0" xfId="0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Alignment="1"/>
    <xf numFmtId="43" fontId="1" fillId="0" borderId="0" xfId="1" applyFont="1"/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501;&#35506;&#21450;&#32113;&#35336;&#26989;&#21209;/110&#24180;/&#27599;&#26376;&#31777;&#22577;/110&#24180;&#21508;&#38917;&#23526;&#24501;&#28136;&#38989;&#33287;&#38928;&#31639;&#25976;&#21450;&#19978;&#24180;&#21516;&#26399;&#27604;&#36611;&#34920;/110&#24180;11&#26376;&#21508;&#38917;&#23526;&#24501;&#28136;&#38989;&#33287;&#38928;&#31639;&#25976;&#21450;&#19978;&#24180;&#21516;&#26399;&#27604;&#36611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始"/>
      <sheetName val="原因(6份)"/>
      <sheetName val="法定預算本月數"/>
      <sheetName val="法定預算累計數"/>
      <sheetName val="新增減分析"/>
      <sheetName val="簡報表"/>
      <sheetName val="中央統籌E-4(不用做)"/>
    </sheetNames>
    <sheetDataSet>
      <sheetData sheetId="0">
        <row r="3">
          <cell r="A3" t="str">
            <v>地價稅</v>
          </cell>
          <cell r="B3">
            <v>160771127</v>
          </cell>
          <cell r="C3">
            <v>571611</v>
          </cell>
          <cell r="D3">
            <v>953</v>
          </cell>
          <cell r="E3">
            <v>161341785</v>
          </cell>
          <cell r="F3">
            <v>103500000</v>
          </cell>
          <cell r="G3">
            <v>150320997</v>
          </cell>
          <cell r="H3">
            <v>165992707</v>
          </cell>
          <cell r="I3">
            <v>8420018</v>
          </cell>
          <cell r="J3">
            <v>335882</v>
          </cell>
          <cell r="K3">
            <v>174076843</v>
          </cell>
          <cell r="L3">
            <v>207010000</v>
          </cell>
          <cell r="M3">
            <v>113800000</v>
          </cell>
          <cell r="N3">
            <v>167531307</v>
          </cell>
        </row>
        <row r="4">
          <cell r="A4" t="str">
            <v>土地增值稅</v>
          </cell>
          <cell r="B4">
            <v>23443906</v>
          </cell>
          <cell r="D4">
            <v>6644</v>
          </cell>
          <cell r="E4">
            <v>23437262</v>
          </cell>
          <cell r="F4">
            <v>36800000</v>
          </cell>
          <cell r="G4">
            <v>26928905</v>
          </cell>
          <cell r="H4">
            <v>311080744</v>
          </cell>
          <cell r="I4">
            <v>5838744</v>
          </cell>
          <cell r="J4">
            <v>1167474</v>
          </cell>
          <cell r="K4">
            <v>315752014</v>
          </cell>
          <cell r="L4">
            <v>424110000</v>
          </cell>
          <cell r="M4">
            <v>387210000</v>
          </cell>
          <cell r="N4">
            <v>341132695</v>
          </cell>
        </row>
        <row r="5">
          <cell r="A5" t="str">
            <v>房屋稅</v>
          </cell>
          <cell r="B5">
            <v>2886774</v>
          </cell>
          <cell r="C5">
            <v>679749</v>
          </cell>
          <cell r="D5">
            <v>4787</v>
          </cell>
          <cell r="E5">
            <v>3561736</v>
          </cell>
          <cell r="F5">
            <v>800000</v>
          </cell>
          <cell r="G5">
            <v>3135120</v>
          </cell>
          <cell r="H5">
            <v>292608125</v>
          </cell>
          <cell r="I5">
            <v>9228350.3000000007</v>
          </cell>
          <cell r="J5">
            <v>89723</v>
          </cell>
          <cell r="K5">
            <v>301746752.30000001</v>
          </cell>
          <cell r="L5">
            <v>253575000</v>
          </cell>
          <cell r="M5">
            <v>252775000</v>
          </cell>
          <cell r="N5">
            <v>295235355</v>
          </cell>
        </row>
        <row r="6">
          <cell r="A6" t="str">
            <v>使用牌照稅</v>
          </cell>
          <cell r="B6">
            <v>5267610</v>
          </cell>
          <cell r="C6">
            <v>839771</v>
          </cell>
          <cell r="D6">
            <v>26325</v>
          </cell>
          <cell r="E6">
            <v>6081056</v>
          </cell>
          <cell r="F6">
            <v>2000000</v>
          </cell>
          <cell r="G6">
            <v>5975351</v>
          </cell>
          <cell r="H6">
            <v>564557513</v>
          </cell>
          <cell r="I6">
            <v>16922510</v>
          </cell>
          <cell r="J6">
            <v>554342</v>
          </cell>
          <cell r="K6">
            <v>580925681</v>
          </cell>
          <cell r="L6">
            <v>491757000</v>
          </cell>
          <cell r="M6">
            <v>489757000</v>
          </cell>
          <cell r="N6">
            <v>570757386</v>
          </cell>
        </row>
        <row r="7">
          <cell r="A7" t="str">
            <v>契    稅</v>
          </cell>
          <cell r="B7">
            <v>3897825</v>
          </cell>
          <cell r="C7">
            <v>1020</v>
          </cell>
          <cell r="E7">
            <v>3898845</v>
          </cell>
          <cell r="F7">
            <v>2500000</v>
          </cell>
          <cell r="G7">
            <v>4768090</v>
          </cell>
          <cell r="H7">
            <v>43023766</v>
          </cell>
          <cell r="I7">
            <v>1147214</v>
          </cell>
          <cell r="J7">
            <v>205131</v>
          </cell>
          <cell r="K7">
            <v>43965849</v>
          </cell>
          <cell r="L7">
            <v>31475000</v>
          </cell>
          <cell r="M7">
            <v>29975000</v>
          </cell>
          <cell r="N7">
            <v>48750437</v>
          </cell>
        </row>
        <row r="8">
          <cell r="A8" t="str">
            <v>印花稅</v>
          </cell>
          <cell r="B8">
            <v>4069604</v>
          </cell>
          <cell r="C8">
            <v>22661</v>
          </cell>
          <cell r="E8">
            <v>4092265</v>
          </cell>
          <cell r="F8">
            <v>5045000</v>
          </cell>
          <cell r="G8">
            <v>3843876</v>
          </cell>
          <cell r="H8">
            <v>35970742</v>
          </cell>
          <cell r="I8">
            <v>447160</v>
          </cell>
          <cell r="J8">
            <v>63167</v>
          </cell>
          <cell r="K8">
            <v>36354735</v>
          </cell>
          <cell r="L8">
            <v>40675000</v>
          </cell>
          <cell r="M8">
            <v>36620000</v>
          </cell>
          <cell r="N8">
            <v>36977771</v>
          </cell>
        </row>
        <row r="9">
          <cell r="A9" t="str">
            <v>娛樂稅</v>
          </cell>
          <cell r="B9">
            <v>579235</v>
          </cell>
          <cell r="C9">
            <v>13901</v>
          </cell>
          <cell r="E9">
            <v>593136</v>
          </cell>
          <cell r="F9">
            <v>900000</v>
          </cell>
          <cell r="G9">
            <v>1061213</v>
          </cell>
          <cell r="H9">
            <v>5390057</v>
          </cell>
          <cell r="I9">
            <v>286869</v>
          </cell>
          <cell r="J9">
            <v>51553</v>
          </cell>
          <cell r="K9">
            <v>5625373</v>
          </cell>
          <cell r="L9">
            <v>10742000</v>
          </cell>
          <cell r="M9">
            <v>9900000</v>
          </cell>
          <cell r="N9">
            <v>9901261</v>
          </cell>
        </row>
        <row r="10">
          <cell r="A10" t="str">
            <v>特別稅</v>
          </cell>
          <cell r="E10">
            <v>0</v>
          </cell>
          <cell r="F10">
            <v>1050000</v>
          </cell>
          <cell r="G10">
            <v>1771160</v>
          </cell>
          <cell r="H10">
            <v>14279100</v>
          </cell>
          <cell r="I10">
            <v>0</v>
          </cell>
          <cell r="J10">
            <v>0</v>
          </cell>
          <cell r="K10">
            <v>14279100</v>
          </cell>
          <cell r="L10">
            <v>10000000</v>
          </cell>
          <cell r="M10">
            <v>9100000</v>
          </cell>
          <cell r="N10">
            <v>19668080</v>
          </cell>
        </row>
        <row r="11">
          <cell r="A11" t="str">
            <v>教育捐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4">
          <cell r="L14">
            <v>10000000</v>
          </cell>
          <cell r="M14">
            <v>9160000</v>
          </cell>
        </row>
        <row r="15">
          <cell r="H15">
            <v>2013550</v>
          </cell>
          <cell r="I15">
            <v>3917182</v>
          </cell>
          <cell r="J15">
            <v>32792</v>
          </cell>
          <cell r="L15">
            <v>8000000</v>
          </cell>
          <cell r="M15">
            <v>7344000</v>
          </cell>
          <cell r="N15">
            <v>6299382</v>
          </cell>
        </row>
        <row r="16">
          <cell r="H16">
            <v>3552034</v>
          </cell>
          <cell r="I16">
            <v>2651320</v>
          </cell>
          <cell r="J16">
            <v>171190</v>
          </cell>
          <cell r="L16">
            <v>2000000</v>
          </cell>
          <cell r="M16">
            <v>1816000</v>
          </cell>
          <cell r="N16">
            <v>6154106</v>
          </cell>
        </row>
      </sheetData>
      <sheetData sheetId="1"/>
      <sheetData sheetId="2">
        <row r="4">
          <cell r="F4" t="str">
            <v xml:space="preserve">中華民國110年11月 </v>
          </cell>
        </row>
        <row r="36">
          <cell r="I36" t="str">
            <v>110年12月3日編製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view="pageBreakPreview" topLeftCell="A10" zoomScaleNormal="100" zoomScaleSheetLayoutView="100" workbookViewId="0">
      <selection activeCell="J23" sqref="J23"/>
    </sheetView>
  </sheetViews>
  <sheetFormatPr defaultRowHeight="16.5"/>
  <cols>
    <col min="1" max="1" width="17.125" customWidth="1"/>
    <col min="2" max="2" width="15.875" style="23" customWidth="1"/>
    <col min="3" max="3" width="15.75" style="23" customWidth="1"/>
    <col min="4" max="4" width="12.75" style="23" customWidth="1"/>
    <col min="5" max="5" width="15" style="23" customWidth="1"/>
    <col min="6" max="6" width="15.875" style="23" customWidth="1"/>
    <col min="7" max="7" width="16.125" style="23" customWidth="1"/>
    <col min="8" max="8" width="13" style="76" customWidth="1"/>
    <col min="9" max="9" width="16" style="23" customWidth="1"/>
    <col min="10" max="10" width="13.5" customWidth="1"/>
    <col min="11" max="11" width="16.5" style="23" customWidth="1"/>
    <col min="12" max="12" width="18.5" customWidth="1"/>
  </cols>
  <sheetData>
    <row r="1" spans="1:12" ht="16.5" customHeight="1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5" t="s">
        <v>2</v>
      </c>
      <c r="J1" s="6"/>
      <c r="K1" s="6"/>
      <c r="L1" s="7"/>
    </row>
    <row r="2" spans="1:12" ht="16.5" customHeight="1" thickBot="1">
      <c r="A2" s="8" t="s">
        <v>3</v>
      </c>
      <c r="B2" s="9" t="s">
        <v>4</v>
      </c>
      <c r="C2" s="10"/>
      <c r="D2" s="11"/>
      <c r="E2" s="12"/>
      <c r="F2" s="12"/>
      <c r="G2" s="12"/>
      <c r="H2" s="13"/>
      <c r="I2" s="14" t="s">
        <v>5</v>
      </c>
      <c r="J2" s="15"/>
      <c r="K2" s="15"/>
      <c r="L2" s="16"/>
    </row>
    <row r="3" spans="1:12" ht="21.75" customHeight="1" thickTop="1">
      <c r="A3" s="17"/>
      <c r="B3" s="18"/>
      <c r="C3" s="18"/>
      <c r="D3" s="18"/>
      <c r="E3" s="19"/>
      <c r="F3" s="20" t="s">
        <v>6</v>
      </c>
      <c r="G3" s="18"/>
      <c r="H3" s="21"/>
      <c r="I3" s="18"/>
      <c r="J3" s="20"/>
      <c r="K3" s="18"/>
      <c r="L3" s="17"/>
    </row>
    <row r="4" spans="1:12" ht="21.75" customHeight="1" thickBot="1">
      <c r="A4" s="17"/>
      <c r="B4" s="18"/>
      <c r="C4" s="18"/>
      <c r="D4" s="18"/>
      <c r="E4" s="18"/>
      <c r="F4" s="22" t="str">
        <f>[1]法定預算本月數!F4</f>
        <v xml:space="preserve">中華民國110年11月 </v>
      </c>
      <c r="G4" s="18"/>
      <c r="H4" s="21"/>
      <c r="J4" s="17"/>
      <c r="K4" s="24" t="s">
        <v>7</v>
      </c>
      <c r="L4" s="25"/>
    </row>
    <row r="5" spans="1:12" ht="16.899999999999999" customHeight="1">
      <c r="A5" s="26" t="s">
        <v>8</v>
      </c>
      <c r="B5" s="27" t="s">
        <v>9</v>
      </c>
      <c r="C5" s="28"/>
      <c r="D5" s="29"/>
      <c r="E5" s="30" t="s">
        <v>10</v>
      </c>
      <c r="F5" s="30" t="s">
        <v>11</v>
      </c>
      <c r="G5" s="31" t="s">
        <v>12</v>
      </c>
      <c r="H5" s="32"/>
      <c r="I5" s="31" t="s">
        <v>13</v>
      </c>
      <c r="J5" s="32"/>
      <c r="K5" s="31" t="s">
        <v>14</v>
      </c>
      <c r="L5" s="33"/>
    </row>
    <row r="6" spans="1:12">
      <c r="A6" s="34"/>
      <c r="B6" s="35"/>
      <c r="C6" s="36"/>
      <c r="D6" s="37"/>
      <c r="E6" s="38"/>
      <c r="F6" s="38"/>
      <c r="G6" s="39"/>
      <c r="H6" s="40"/>
      <c r="I6" s="39"/>
      <c r="J6" s="40"/>
      <c r="K6" s="41"/>
      <c r="L6" s="42"/>
    </row>
    <row r="7" spans="1:12" ht="50.25" thickBot="1">
      <c r="A7" s="43"/>
      <c r="B7" s="44" t="s">
        <v>15</v>
      </c>
      <c r="C7" s="45" t="s">
        <v>16</v>
      </c>
      <c r="D7" s="46" t="s">
        <v>17</v>
      </c>
      <c r="E7" s="47"/>
      <c r="F7" s="47"/>
      <c r="G7" s="48" t="s">
        <v>18</v>
      </c>
      <c r="H7" s="49" t="s">
        <v>19</v>
      </c>
      <c r="I7" s="48" t="s">
        <v>20</v>
      </c>
      <c r="J7" s="49" t="s">
        <v>21</v>
      </c>
      <c r="K7" s="48" t="s">
        <v>22</v>
      </c>
      <c r="L7" s="50" t="s">
        <v>23</v>
      </c>
    </row>
    <row r="8" spans="1:12" ht="15" customHeight="1">
      <c r="A8" s="51" t="s">
        <v>24</v>
      </c>
      <c r="B8" s="52">
        <f t="shared" ref="B8:G8" si="0">B9+B30</f>
        <v>1487327705.3</v>
      </c>
      <c r="C8" s="52">
        <f t="shared" si="0"/>
        <v>1438468338</v>
      </c>
      <c r="D8" s="52">
        <f t="shared" si="0"/>
        <v>48859367.299999997</v>
      </c>
      <c r="E8" s="52">
        <f t="shared" si="0"/>
        <v>2671254</v>
      </c>
      <c r="F8" s="52">
        <f t="shared" si="0"/>
        <v>1484656451.3</v>
      </c>
      <c r="G8" s="52">
        <f t="shared" si="0"/>
        <v>1479344000</v>
      </c>
      <c r="H8" s="53">
        <f>F8/G8*100</f>
        <v>100.35910858461588</v>
      </c>
      <c r="I8" s="52">
        <f>I9+I30</f>
        <v>1338297000</v>
      </c>
      <c r="J8" s="54">
        <f>F8/I8*100</f>
        <v>110.93624593793454</v>
      </c>
      <c r="K8" s="52">
        <f>K9+K30</f>
        <v>1502407780</v>
      </c>
      <c r="L8" s="55">
        <f>F8/K8*100-100</f>
        <v>-1.1815253446038554</v>
      </c>
    </row>
    <row r="9" spans="1:12" ht="15" customHeight="1">
      <c r="A9" s="56" t="s">
        <v>25</v>
      </c>
      <c r="B9" s="57">
        <f>SUM(B10:B18,B26)</f>
        <v>1475193619.3</v>
      </c>
      <c r="C9" s="57">
        <f>SUM(C10:C18,C26)</f>
        <v>1432902754</v>
      </c>
      <c r="D9" s="57">
        <f>SUM(D10:D18,D26)</f>
        <v>42290865.299999997</v>
      </c>
      <c r="E9" s="57">
        <f>SUM(E10:E18,E26)</f>
        <v>2467272</v>
      </c>
      <c r="F9" s="57">
        <f>IF((C9+D9-E9)=SUM(F10:F18),SUM(F10:F18),"error")</f>
        <v>1472726347.3</v>
      </c>
      <c r="G9" s="57">
        <f>SUM(G10:G18)</f>
        <v>1469344000</v>
      </c>
      <c r="H9" s="58">
        <f>F9/G9*100</f>
        <v>100.2301943792604</v>
      </c>
      <c r="I9" s="57">
        <f>SUM(I10:I18)</f>
        <v>1329137000</v>
      </c>
      <c r="J9" s="59">
        <f>F9/I9*100</f>
        <v>110.8032014231791</v>
      </c>
      <c r="K9" s="57">
        <f>SUM(K10:K18)</f>
        <v>1489954292</v>
      </c>
      <c r="L9" s="60">
        <f>F9/K9*100-100</f>
        <v>-1.1562733697605267</v>
      </c>
    </row>
    <row r="10" spans="1:12" ht="15" customHeight="1">
      <c r="A10" s="56" t="s">
        <v>26</v>
      </c>
      <c r="B10" s="57">
        <f>C10+D10</f>
        <v>174412725</v>
      </c>
      <c r="C10" s="57">
        <f>[1]始!H3</f>
        <v>165992707</v>
      </c>
      <c r="D10" s="57">
        <f>[1]始!I3</f>
        <v>8420018</v>
      </c>
      <c r="E10" s="57">
        <f>[1]始!J3</f>
        <v>335882</v>
      </c>
      <c r="F10" s="57">
        <f t="shared" ref="F10:F17" si="1">C10+D10-E10</f>
        <v>174076843</v>
      </c>
      <c r="G10" s="57">
        <f>[1]始!L3</f>
        <v>207010000</v>
      </c>
      <c r="H10" s="58">
        <f>F10/G10*100</f>
        <v>84.091030868074</v>
      </c>
      <c r="I10" s="57">
        <f>[1]始!M3</f>
        <v>113800000</v>
      </c>
      <c r="J10" s="59">
        <f>F10/I10*100</f>
        <v>152.96734885764499</v>
      </c>
      <c r="K10" s="57">
        <f>[1]始!N3</f>
        <v>167531307</v>
      </c>
      <c r="L10" s="60">
        <f>F10/K10*100-100</f>
        <v>3.9070524293110225</v>
      </c>
    </row>
    <row r="11" spans="1:12" ht="15" customHeight="1">
      <c r="A11" s="56" t="s">
        <v>27</v>
      </c>
      <c r="B11" s="57">
        <f t="shared" ref="B11:B29" si="2">C11+D11</f>
        <v>0</v>
      </c>
      <c r="C11" s="57">
        <v>0</v>
      </c>
      <c r="D11" s="57">
        <v>0</v>
      </c>
      <c r="E11" s="57">
        <v>0</v>
      </c>
      <c r="F11" s="57">
        <f t="shared" si="1"/>
        <v>0</v>
      </c>
      <c r="G11" s="57">
        <v>0</v>
      </c>
      <c r="H11" s="58">
        <v>0</v>
      </c>
      <c r="I11" s="58">
        <v>0</v>
      </c>
      <c r="J11" s="58">
        <v>0</v>
      </c>
      <c r="K11" s="57">
        <v>0</v>
      </c>
      <c r="L11" s="61">
        <v>0</v>
      </c>
    </row>
    <row r="12" spans="1:12" ht="15" customHeight="1">
      <c r="A12" s="56" t="s">
        <v>28</v>
      </c>
      <c r="B12" s="57">
        <f t="shared" si="2"/>
        <v>316919488</v>
      </c>
      <c r="C12" s="57">
        <f>[1]始!H4</f>
        <v>311080744</v>
      </c>
      <c r="D12" s="57">
        <f>[1]始!I4</f>
        <v>5838744</v>
      </c>
      <c r="E12" s="57">
        <f>[1]始!J4</f>
        <v>1167474</v>
      </c>
      <c r="F12" s="57">
        <f t="shared" si="1"/>
        <v>315752014</v>
      </c>
      <c r="G12" s="57">
        <f>[1]始!L4</f>
        <v>424110000</v>
      </c>
      <c r="H12" s="58">
        <f t="shared" ref="H12:H21" si="3">F12/G12*100</f>
        <v>74.450499634528782</v>
      </c>
      <c r="I12" s="57">
        <f>[1]始!M4</f>
        <v>387210000</v>
      </c>
      <c r="J12" s="59">
        <f t="shared" ref="J12:J21" si="4">F12/I12*100</f>
        <v>81.54541824849565</v>
      </c>
      <c r="K12" s="57">
        <f>[1]始!N4</f>
        <v>341132695</v>
      </c>
      <c r="L12" s="60">
        <f t="shared" ref="L12:L21" si="5">F12/K12*100-100</f>
        <v>-7.4401197457781052</v>
      </c>
    </row>
    <row r="13" spans="1:12" ht="15" customHeight="1">
      <c r="A13" s="56" t="s">
        <v>29</v>
      </c>
      <c r="B13" s="57">
        <f t="shared" si="2"/>
        <v>301836475.30000001</v>
      </c>
      <c r="C13" s="57">
        <f>[1]始!H5</f>
        <v>292608125</v>
      </c>
      <c r="D13" s="57">
        <f>[1]始!I5</f>
        <v>9228350.3000000007</v>
      </c>
      <c r="E13" s="57">
        <f>[1]始!J5</f>
        <v>89723</v>
      </c>
      <c r="F13" s="57">
        <f t="shared" si="1"/>
        <v>301746752.30000001</v>
      </c>
      <c r="G13" s="57">
        <f>[1]始!L5</f>
        <v>253575000</v>
      </c>
      <c r="H13" s="58">
        <f t="shared" si="3"/>
        <v>118.99704320220843</v>
      </c>
      <c r="I13" s="57">
        <f>[1]始!M5</f>
        <v>252775000</v>
      </c>
      <c r="J13" s="59">
        <f t="shared" si="4"/>
        <v>119.37365336761943</v>
      </c>
      <c r="K13" s="57">
        <f>[1]始!N5</f>
        <v>295235355</v>
      </c>
      <c r="L13" s="60">
        <f t="shared" si="5"/>
        <v>2.2054937492157762</v>
      </c>
    </row>
    <row r="14" spans="1:12">
      <c r="A14" s="56" t="s">
        <v>30</v>
      </c>
      <c r="B14" s="57">
        <f t="shared" si="2"/>
        <v>581480023</v>
      </c>
      <c r="C14" s="57">
        <f>[1]始!H6</f>
        <v>564557513</v>
      </c>
      <c r="D14" s="57">
        <f>[1]始!I6</f>
        <v>16922510</v>
      </c>
      <c r="E14" s="57">
        <f>[1]始!J6</f>
        <v>554342</v>
      </c>
      <c r="F14" s="57">
        <f t="shared" si="1"/>
        <v>580925681</v>
      </c>
      <c r="G14" s="57">
        <f>[1]始!L6</f>
        <v>491757000</v>
      </c>
      <c r="H14" s="58">
        <f t="shared" si="3"/>
        <v>118.13267142104739</v>
      </c>
      <c r="I14" s="57">
        <f>[1]始!M6</f>
        <v>489757000</v>
      </c>
      <c r="J14" s="59">
        <f t="shared" si="4"/>
        <v>118.61508482778194</v>
      </c>
      <c r="K14" s="57">
        <f>[1]始!N6</f>
        <v>570757386</v>
      </c>
      <c r="L14" s="60">
        <f t="shared" si="5"/>
        <v>1.7815441813660442</v>
      </c>
    </row>
    <row r="15" spans="1:12" ht="15" customHeight="1">
      <c r="A15" s="56" t="s">
        <v>31</v>
      </c>
      <c r="B15" s="57">
        <f t="shared" si="2"/>
        <v>44170980</v>
      </c>
      <c r="C15" s="57">
        <f>[1]始!H7</f>
        <v>43023766</v>
      </c>
      <c r="D15" s="57">
        <f>[1]始!I7</f>
        <v>1147214</v>
      </c>
      <c r="E15" s="57">
        <f>[1]始!J7</f>
        <v>205131</v>
      </c>
      <c r="F15" s="57">
        <f t="shared" si="1"/>
        <v>43965849</v>
      </c>
      <c r="G15" s="57">
        <f>[1]始!L7</f>
        <v>31475000</v>
      </c>
      <c r="H15" s="58">
        <f t="shared" si="3"/>
        <v>139.68498490865767</v>
      </c>
      <c r="I15" s="57">
        <f>[1]始!M7</f>
        <v>29975000</v>
      </c>
      <c r="J15" s="59">
        <f t="shared" si="4"/>
        <v>146.67505921601332</v>
      </c>
      <c r="K15" s="57">
        <f>[1]始!N7</f>
        <v>48750437</v>
      </c>
      <c r="L15" s="60">
        <f t="shared" si="5"/>
        <v>-9.8144515094295457</v>
      </c>
    </row>
    <row r="16" spans="1:12" ht="15" customHeight="1">
      <c r="A16" s="56" t="s">
        <v>32</v>
      </c>
      <c r="B16" s="57">
        <f t="shared" si="2"/>
        <v>36417902</v>
      </c>
      <c r="C16" s="57">
        <f>[1]始!H8</f>
        <v>35970742</v>
      </c>
      <c r="D16" s="57">
        <f>[1]始!I8</f>
        <v>447160</v>
      </c>
      <c r="E16" s="57">
        <f>[1]始!J8</f>
        <v>63167</v>
      </c>
      <c r="F16" s="57">
        <f t="shared" si="1"/>
        <v>36354735</v>
      </c>
      <c r="G16" s="57">
        <f>[1]始!L8</f>
        <v>40675000</v>
      </c>
      <c r="H16" s="58">
        <f t="shared" si="3"/>
        <v>89.378574062692067</v>
      </c>
      <c r="I16" s="57">
        <f>[1]始!M8</f>
        <v>36620000</v>
      </c>
      <c r="J16" s="59">
        <f t="shared" si="4"/>
        <v>99.275628072091749</v>
      </c>
      <c r="K16" s="57">
        <f>[1]始!N8</f>
        <v>36977771</v>
      </c>
      <c r="L16" s="60">
        <f t="shared" si="5"/>
        <v>-1.68489333767576</v>
      </c>
    </row>
    <row r="17" spans="1:12" ht="15" customHeight="1">
      <c r="A17" s="56" t="s">
        <v>33</v>
      </c>
      <c r="B17" s="57">
        <f t="shared" si="2"/>
        <v>5676926</v>
      </c>
      <c r="C17" s="57">
        <f>[1]始!H9</f>
        <v>5390057</v>
      </c>
      <c r="D17" s="57">
        <f>[1]始!I9</f>
        <v>286869</v>
      </c>
      <c r="E17" s="57">
        <f>[1]始!J9</f>
        <v>51553</v>
      </c>
      <c r="F17" s="57">
        <f t="shared" si="1"/>
        <v>5625373</v>
      </c>
      <c r="G17" s="57">
        <f>[1]始!L9</f>
        <v>10742000</v>
      </c>
      <c r="H17" s="58">
        <f t="shared" si="3"/>
        <v>52.368022714578288</v>
      </c>
      <c r="I17" s="57">
        <f>[1]始!M9</f>
        <v>9900000</v>
      </c>
      <c r="J17" s="59">
        <f t="shared" si="4"/>
        <v>56.8219494949495</v>
      </c>
      <c r="K17" s="57">
        <f>[1]始!N9</f>
        <v>9901261</v>
      </c>
      <c r="L17" s="60">
        <f t="shared" si="5"/>
        <v>-43.185287207356716</v>
      </c>
    </row>
    <row r="18" spans="1:12" ht="15" customHeight="1">
      <c r="A18" s="56" t="s">
        <v>34</v>
      </c>
      <c r="B18" s="57">
        <f>C18+D18</f>
        <v>14279100</v>
      </c>
      <c r="C18" s="57">
        <f>[1]始!H10</f>
        <v>14279100</v>
      </c>
      <c r="D18" s="57">
        <f>[1]始!I10</f>
        <v>0</v>
      </c>
      <c r="E18" s="57">
        <f>[1]始!J10</f>
        <v>0</v>
      </c>
      <c r="F18" s="57">
        <f>C18+D18-E18</f>
        <v>14279100</v>
      </c>
      <c r="G18" s="57">
        <f>[1]始!L10</f>
        <v>10000000</v>
      </c>
      <c r="H18" s="58">
        <f>F18/G18*100</f>
        <v>142.791</v>
      </c>
      <c r="I18" s="57">
        <f>[1]始!M10</f>
        <v>9100000</v>
      </c>
      <c r="J18" s="59">
        <f t="shared" si="4"/>
        <v>156.91318681318683</v>
      </c>
      <c r="K18" s="57">
        <f>[1]始!N10</f>
        <v>19668080</v>
      </c>
      <c r="L18" s="60">
        <f t="shared" si="5"/>
        <v>-27.399624162602549</v>
      </c>
    </row>
    <row r="19" spans="1:12" ht="15" customHeight="1">
      <c r="A19" s="56" t="s">
        <v>35</v>
      </c>
      <c r="B19" s="57">
        <f t="shared" si="2"/>
        <v>14279100</v>
      </c>
      <c r="C19" s="57">
        <f>C21</f>
        <v>14279100</v>
      </c>
      <c r="D19" s="57">
        <f t="shared" ref="D19:K19" si="6">D21</f>
        <v>0</v>
      </c>
      <c r="E19" s="57">
        <f t="shared" si="6"/>
        <v>0</v>
      </c>
      <c r="F19" s="57">
        <f t="shared" si="6"/>
        <v>14279100</v>
      </c>
      <c r="G19" s="57">
        <f t="shared" si="6"/>
        <v>10000000</v>
      </c>
      <c r="H19" s="58">
        <f t="shared" si="3"/>
        <v>142.791</v>
      </c>
      <c r="I19" s="57">
        <f t="shared" si="6"/>
        <v>9100000</v>
      </c>
      <c r="J19" s="59">
        <f>F19/I19*100</f>
        <v>156.91318681318683</v>
      </c>
      <c r="K19" s="57">
        <f t="shared" si="6"/>
        <v>19668080</v>
      </c>
      <c r="L19" s="60">
        <f t="shared" si="5"/>
        <v>-27.399624162602549</v>
      </c>
    </row>
    <row r="20" spans="1:12" ht="15" customHeight="1">
      <c r="A20" s="56" t="s">
        <v>36</v>
      </c>
      <c r="B20" s="57">
        <f t="shared" si="2"/>
        <v>0</v>
      </c>
      <c r="C20" s="57">
        <v>0</v>
      </c>
      <c r="D20" s="57">
        <v>0</v>
      </c>
      <c r="E20" s="57">
        <v>0</v>
      </c>
      <c r="F20" s="57">
        <f>C20+D20-E20</f>
        <v>0</v>
      </c>
      <c r="G20" s="57">
        <v>0</v>
      </c>
      <c r="H20" s="58">
        <v>0</v>
      </c>
      <c r="I20" s="57">
        <v>0</v>
      </c>
      <c r="J20" s="62">
        <v>0</v>
      </c>
      <c r="K20" s="57">
        <v>0</v>
      </c>
      <c r="L20" s="61">
        <v>0</v>
      </c>
    </row>
    <row r="21" spans="1:12" ht="15" customHeight="1">
      <c r="A21" s="56" t="s">
        <v>37</v>
      </c>
      <c r="B21" s="57">
        <f t="shared" si="2"/>
        <v>14279100</v>
      </c>
      <c r="C21" s="57">
        <f>[1]始!H10</f>
        <v>14279100</v>
      </c>
      <c r="D21" s="57">
        <f>[1]始!I10</f>
        <v>0</v>
      </c>
      <c r="E21" s="57">
        <f>[1]始!J10</f>
        <v>0</v>
      </c>
      <c r="F21" s="57">
        <f>C21+D21-E21</f>
        <v>14279100</v>
      </c>
      <c r="G21" s="57">
        <f>[1]始!L10</f>
        <v>10000000</v>
      </c>
      <c r="H21" s="58">
        <f t="shared" si="3"/>
        <v>142.791</v>
      </c>
      <c r="I21" s="57">
        <f>[1]始!M10</f>
        <v>9100000</v>
      </c>
      <c r="J21" s="59">
        <f t="shared" si="4"/>
        <v>156.91318681318683</v>
      </c>
      <c r="K21" s="57">
        <f>[1]始!N10</f>
        <v>19668080</v>
      </c>
      <c r="L21" s="60">
        <f t="shared" si="5"/>
        <v>-27.399624162602549</v>
      </c>
    </row>
    <row r="22" spans="1:12" ht="15" customHeight="1">
      <c r="A22" s="56" t="s">
        <v>38</v>
      </c>
      <c r="B22" s="57">
        <f t="shared" si="2"/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62">
        <v>0</v>
      </c>
      <c r="K22" s="57">
        <v>0</v>
      </c>
      <c r="L22" s="63">
        <v>0</v>
      </c>
    </row>
    <row r="23" spans="1:12" ht="15" customHeight="1">
      <c r="A23" s="56" t="s">
        <v>39</v>
      </c>
      <c r="B23" s="57">
        <f t="shared" si="2"/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62">
        <v>0</v>
      </c>
      <c r="K23" s="57">
        <v>0</v>
      </c>
      <c r="L23" s="61">
        <v>0</v>
      </c>
    </row>
    <row r="24" spans="1:12" ht="15" customHeight="1">
      <c r="A24" s="56" t="s">
        <v>40</v>
      </c>
      <c r="B24" s="57">
        <f t="shared" si="2"/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62">
        <v>0</v>
      </c>
      <c r="K24" s="57">
        <v>0</v>
      </c>
      <c r="L24" s="61">
        <v>0</v>
      </c>
    </row>
    <row r="25" spans="1:12" ht="15" customHeight="1">
      <c r="A25" s="56" t="s">
        <v>41</v>
      </c>
      <c r="B25" s="57">
        <f t="shared" si="2"/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62">
        <v>0</v>
      </c>
      <c r="K25" s="57">
        <v>0</v>
      </c>
      <c r="L25" s="61">
        <v>0</v>
      </c>
    </row>
    <row r="26" spans="1:12" ht="15" customHeight="1">
      <c r="A26" s="56" t="s">
        <v>42</v>
      </c>
      <c r="B26" s="57">
        <f t="shared" si="2"/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62">
        <v>0</v>
      </c>
      <c r="K26" s="57">
        <v>0</v>
      </c>
      <c r="L26" s="63">
        <v>0</v>
      </c>
    </row>
    <row r="27" spans="1:12" ht="15" customHeight="1">
      <c r="A27" s="64" t="s">
        <v>43</v>
      </c>
      <c r="B27" s="57">
        <f t="shared" si="2"/>
        <v>0</v>
      </c>
      <c r="C27" s="57">
        <v>0</v>
      </c>
      <c r="D27" s="57">
        <v>0</v>
      </c>
      <c r="E27" s="57">
        <v>0</v>
      </c>
      <c r="F27" s="57">
        <f t="shared" ref="F27:F32" si="7">C27+D27-E27</f>
        <v>0</v>
      </c>
      <c r="G27" s="57">
        <v>0</v>
      </c>
      <c r="H27" s="57">
        <f>E27+F27-G27</f>
        <v>0</v>
      </c>
      <c r="I27" s="57">
        <v>0</v>
      </c>
      <c r="J27" s="62">
        <f>G27+H27-I27</f>
        <v>0</v>
      </c>
      <c r="K27" s="57">
        <v>0</v>
      </c>
      <c r="L27" s="61">
        <v>0</v>
      </c>
    </row>
    <row r="28" spans="1:12" ht="15" customHeight="1">
      <c r="A28" s="65" t="s">
        <v>44</v>
      </c>
      <c r="B28" s="57">
        <f t="shared" si="2"/>
        <v>0</v>
      </c>
      <c r="C28" s="57">
        <v>0</v>
      </c>
      <c r="D28" s="57">
        <v>0</v>
      </c>
      <c r="E28" s="57">
        <v>0</v>
      </c>
      <c r="F28" s="57">
        <f t="shared" si="7"/>
        <v>0</v>
      </c>
      <c r="G28" s="57">
        <v>0</v>
      </c>
      <c r="H28" s="57">
        <f>E28+F28-G28</f>
        <v>0</v>
      </c>
      <c r="I28" s="57">
        <v>0</v>
      </c>
      <c r="J28" s="62">
        <f>G28+H28-I28</f>
        <v>0</v>
      </c>
      <c r="K28" s="57">
        <v>0</v>
      </c>
      <c r="L28" s="61">
        <v>0</v>
      </c>
    </row>
    <row r="29" spans="1:12" ht="15" customHeight="1">
      <c r="A29" s="65" t="s">
        <v>45</v>
      </c>
      <c r="B29" s="57">
        <f t="shared" si="2"/>
        <v>0</v>
      </c>
      <c r="C29" s="57">
        <v>0</v>
      </c>
      <c r="D29" s="57">
        <v>0</v>
      </c>
      <c r="E29" s="57">
        <v>0</v>
      </c>
      <c r="F29" s="57">
        <f t="shared" si="7"/>
        <v>0</v>
      </c>
      <c r="G29" s="57">
        <v>0</v>
      </c>
      <c r="H29" s="57">
        <f>E29+F29-G29</f>
        <v>0</v>
      </c>
      <c r="I29" s="57">
        <v>0</v>
      </c>
      <c r="J29" s="62">
        <f>G29+H29-I29</f>
        <v>0</v>
      </c>
      <c r="K29" s="57">
        <v>0</v>
      </c>
      <c r="L29" s="61">
        <v>0</v>
      </c>
    </row>
    <row r="30" spans="1:12" ht="15" customHeight="1">
      <c r="A30" s="64" t="s">
        <v>46</v>
      </c>
      <c r="B30" s="57">
        <f>C30+D30</f>
        <v>12134086</v>
      </c>
      <c r="C30" s="57">
        <f>C31+C32</f>
        <v>5565584</v>
      </c>
      <c r="D30" s="57">
        <f>D31+D32</f>
        <v>6568502</v>
      </c>
      <c r="E30" s="57">
        <f>E31+E32</f>
        <v>203982</v>
      </c>
      <c r="F30" s="57">
        <f t="shared" si="7"/>
        <v>11930104</v>
      </c>
      <c r="G30" s="57">
        <f>[1]始!L14</f>
        <v>10000000</v>
      </c>
      <c r="H30" s="58">
        <f>F30/G30*100</f>
        <v>119.30103999999999</v>
      </c>
      <c r="I30" s="57">
        <f>[1]始!M14</f>
        <v>9160000</v>
      </c>
      <c r="J30" s="59">
        <f>F30/I30*100</f>
        <v>130.24131004366814</v>
      </c>
      <c r="K30" s="57">
        <f>K31+K32</f>
        <v>12453488</v>
      </c>
      <c r="L30" s="61">
        <f>F30/K30*100-100</f>
        <v>-4.2027101162341012</v>
      </c>
    </row>
    <row r="31" spans="1:12" ht="15" customHeight="1">
      <c r="A31" s="65" t="s">
        <v>47</v>
      </c>
      <c r="B31" s="57">
        <f>C31+D31</f>
        <v>5930732</v>
      </c>
      <c r="C31" s="57">
        <f>[1]始!H15</f>
        <v>2013550</v>
      </c>
      <c r="D31" s="57">
        <f>[1]始!I15</f>
        <v>3917182</v>
      </c>
      <c r="E31" s="57">
        <f>[1]始!J15</f>
        <v>32792</v>
      </c>
      <c r="F31" s="57">
        <f t="shared" si="7"/>
        <v>5897940</v>
      </c>
      <c r="G31" s="57">
        <f>[1]始!L15:L15</f>
        <v>8000000</v>
      </c>
      <c r="H31" s="58">
        <f>F31/G31*100</f>
        <v>73.724249999999998</v>
      </c>
      <c r="I31" s="57">
        <f>[1]始!M15</f>
        <v>7344000</v>
      </c>
      <c r="J31" s="59">
        <f>F31/I31*100</f>
        <v>80.30964052287581</v>
      </c>
      <c r="K31" s="57">
        <f>[1]始!N15</f>
        <v>6299382</v>
      </c>
      <c r="L31" s="61">
        <f>F31/K31*100-100</f>
        <v>-6.3727203716174046</v>
      </c>
    </row>
    <row r="32" spans="1:12" ht="15" customHeight="1">
      <c r="A32" s="65" t="s">
        <v>48</v>
      </c>
      <c r="B32" s="57">
        <f>C32+D32</f>
        <v>6203354</v>
      </c>
      <c r="C32" s="57">
        <f>[1]始!H16</f>
        <v>3552034</v>
      </c>
      <c r="D32" s="57">
        <f>[1]始!I16</f>
        <v>2651320</v>
      </c>
      <c r="E32" s="57">
        <f>[1]始!J16</f>
        <v>171190</v>
      </c>
      <c r="F32" s="57">
        <f t="shared" si="7"/>
        <v>6032164</v>
      </c>
      <c r="G32" s="57">
        <f>[1]始!L16:L16</f>
        <v>2000000</v>
      </c>
      <c r="H32" s="58">
        <f>F32/G32*100</f>
        <v>301.60820000000001</v>
      </c>
      <c r="I32" s="57">
        <f>[1]始!M16</f>
        <v>1816000</v>
      </c>
      <c r="J32" s="59">
        <f>F32/I32*100</f>
        <v>332.16762114537443</v>
      </c>
      <c r="K32" s="57">
        <f>[1]始!N16</f>
        <v>6154106</v>
      </c>
      <c r="L32" s="61">
        <f>F32/K32*100-100</f>
        <v>-1.9814738322674259</v>
      </c>
    </row>
    <row r="33" spans="1:12" ht="14.25" customHeight="1">
      <c r="A33" s="17" t="s">
        <v>49</v>
      </c>
      <c r="B33" s="18"/>
      <c r="C33" s="18"/>
      <c r="D33" s="18"/>
      <c r="E33" s="18"/>
      <c r="F33" s="18"/>
      <c r="G33" s="18"/>
      <c r="H33" s="17"/>
      <c r="I33" s="18"/>
      <c r="J33" s="66"/>
      <c r="K33" s="67" t="s">
        <v>50</v>
      </c>
      <c r="L33" s="68"/>
    </row>
    <row r="34" spans="1:12" ht="13.5" customHeight="1">
      <c r="A34" s="17" t="s">
        <v>51</v>
      </c>
      <c r="B34" s="18"/>
      <c r="C34" s="18"/>
      <c r="D34" s="18"/>
      <c r="E34" s="18"/>
      <c r="F34" s="18"/>
      <c r="G34" s="18"/>
      <c r="H34" s="17"/>
      <c r="I34" s="18"/>
    </row>
    <row r="35" spans="1:12" ht="16.5" customHeight="1">
      <c r="A35" s="17"/>
      <c r="B35" s="18"/>
      <c r="C35" s="18"/>
      <c r="D35" s="18"/>
      <c r="E35" s="69"/>
      <c r="F35" s="70"/>
      <c r="G35" s="71"/>
      <c r="H35" s="72"/>
      <c r="I35" s="73"/>
      <c r="J35" s="18"/>
      <c r="K35" s="18"/>
      <c r="L35" s="17"/>
    </row>
    <row r="36" spans="1:12" ht="15.75" customHeight="1">
      <c r="A36" s="17" t="s">
        <v>52</v>
      </c>
      <c r="C36" s="18" t="s">
        <v>53</v>
      </c>
      <c r="E36" s="18" t="s">
        <v>54</v>
      </c>
      <c r="H36" s="17" t="s">
        <v>55</v>
      </c>
      <c r="J36" s="74" t="str">
        <f>[1]法定預算本月數!I36</f>
        <v>110年12月3日編製</v>
      </c>
      <c r="K36" s="74"/>
      <c r="L36" s="74"/>
    </row>
    <row r="37" spans="1:12">
      <c r="E37" s="69" t="s">
        <v>56</v>
      </c>
      <c r="F37" s="75"/>
    </row>
  </sheetData>
  <mergeCells count="14">
    <mergeCell ref="K5:L6"/>
    <mergeCell ref="E35:F35"/>
    <mergeCell ref="J36:L36"/>
    <mergeCell ref="E37:F37"/>
    <mergeCell ref="I1:L1"/>
    <mergeCell ref="E2:H2"/>
    <mergeCell ref="I2:L2"/>
    <mergeCell ref="K4:L4"/>
    <mergeCell ref="A5:A7"/>
    <mergeCell ref="B5:D6"/>
    <mergeCell ref="E5:E7"/>
    <mergeCell ref="F5:F7"/>
    <mergeCell ref="G5:H6"/>
    <mergeCell ref="I5:J6"/>
  </mergeCells>
  <phoneticPr fontId="3" type="noConversion"/>
  <printOptions horizontalCentered="1" verticalCentered="1"/>
  <pageMargins left="0.39370078740157483" right="0.31496062992125984" top="0" bottom="0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法定預算累計數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會計室同仁</dc:creator>
  <cp:lastModifiedBy>會計室同仁</cp:lastModifiedBy>
  <dcterms:created xsi:type="dcterms:W3CDTF">2021-12-03T07:28:19Z</dcterms:created>
  <dcterms:modified xsi:type="dcterms:W3CDTF">2021-12-03T07:28:33Z</dcterms:modified>
</cp:coreProperties>
</file>