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6\會計室外網共用區\徵課及統計業務\統計業務\公務統計報表存檔\110年度公務統計報表\會計室\20903-90-06-2各項稅收稽徵人力\"/>
    </mc:Choice>
  </mc:AlternateContent>
  <bookViews>
    <workbookView xWindow="0" yWindow="0" windowWidth="28800" windowHeight="12390"/>
  </bookViews>
  <sheets>
    <sheet name="稽徵人力表" sheetId="1" r:id="rId1"/>
  </sheets>
  <externalReferences>
    <externalReference r:id="rId2"/>
  </externalReferences>
  <definedNames>
    <definedName name="\c">#REF!</definedName>
    <definedName name="\C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2" i="1"/>
  <c r="L10" i="1"/>
  <c r="K10" i="1"/>
  <c r="J10" i="1"/>
  <c r="I10" i="1"/>
  <c r="H10" i="1"/>
  <c r="G10" i="1"/>
  <c r="F10" i="1"/>
  <c r="E10" i="1"/>
  <c r="D10" i="1" l="1"/>
  <c r="G11" i="1" s="1"/>
  <c r="G9" i="1" l="1"/>
  <c r="G12" i="1"/>
  <c r="G13" i="1" s="1"/>
  <c r="I11" i="1"/>
  <c r="L11" i="1"/>
  <c r="J11" i="1"/>
  <c r="E11" i="1"/>
  <c r="H11" i="1"/>
  <c r="K11" i="1"/>
  <c r="F11" i="1"/>
  <c r="E12" i="1" l="1"/>
  <c r="E13" i="1" s="1"/>
  <c r="E9" i="1"/>
  <c r="F12" i="1"/>
  <c r="F13" i="1" s="1"/>
  <c r="F9" i="1"/>
  <c r="J12" i="1"/>
  <c r="J13" i="1" s="1"/>
  <c r="J9" i="1"/>
  <c r="G24" i="1"/>
  <c r="G17" i="1"/>
  <c r="G16" i="1" s="1"/>
  <c r="G7" i="1" s="1"/>
  <c r="K9" i="1"/>
  <c r="K12" i="1"/>
  <c r="K13" i="1" s="1"/>
  <c r="L9" i="1"/>
  <c r="L12" i="1"/>
  <c r="L13" i="1" s="1"/>
  <c r="H9" i="1"/>
  <c r="H12" i="1"/>
  <c r="H13" i="1" s="1"/>
  <c r="I12" i="1"/>
  <c r="I13" i="1" s="1"/>
  <c r="I9" i="1"/>
  <c r="I24" i="1" l="1"/>
  <c r="I17" i="1"/>
  <c r="I16" i="1" s="1"/>
  <c r="F24" i="1"/>
  <c r="F17" i="1"/>
  <c r="F16" i="1" s="1"/>
  <c r="E24" i="1"/>
  <c r="E17" i="1"/>
  <c r="E16" i="1" s="1"/>
  <c r="I15" i="1"/>
  <c r="I7" i="1"/>
  <c r="L24" i="1"/>
  <c r="L17" i="1"/>
  <c r="L16" i="1" s="1"/>
  <c r="L7" i="1" s="1"/>
  <c r="F7" i="1"/>
  <c r="E15" i="1"/>
  <c r="D13" i="1"/>
  <c r="E7" i="1"/>
  <c r="K15" i="1"/>
  <c r="J24" i="1"/>
  <c r="J17" i="1"/>
  <c r="J16" i="1" s="1"/>
  <c r="J7" i="1" s="1"/>
  <c r="H24" i="1"/>
  <c r="H17" i="1"/>
  <c r="H16" i="1" s="1"/>
  <c r="H7" i="1" s="1"/>
  <c r="K24" i="1"/>
  <c r="K17" i="1"/>
  <c r="K16" i="1" s="1"/>
  <c r="K7" i="1" s="1"/>
  <c r="J15" i="1"/>
  <c r="D7" i="1" l="1"/>
  <c r="G15" i="1"/>
  <c r="L15" i="1"/>
  <c r="H15" i="1"/>
  <c r="F15" i="1"/>
</calcChain>
</file>

<file path=xl/sharedStrings.xml><?xml version="1.0" encoding="utf-8"?>
<sst xmlns="http://schemas.openxmlformats.org/spreadsheetml/2006/main" count="44" uniqueCount="43">
  <si>
    <t xml:space="preserve">公開類 </t>
    <phoneticPr fontId="4" type="noConversion"/>
  </si>
  <si>
    <t>編報機關</t>
    <phoneticPr fontId="4" type="noConversion"/>
  </si>
  <si>
    <t>臺東縣稅務局</t>
    <phoneticPr fontId="4" type="noConversion"/>
  </si>
  <si>
    <t>年報</t>
    <phoneticPr fontId="4" type="noConversion"/>
  </si>
  <si>
    <t>次年2月底前編報</t>
    <phoneticPr fontId="4" type="noConversion"/>
  </si>
  <si>
    <t>表號</t>
    <phoneticPr fontId="4" type="noConversion"/>
  </si>
  <si>
    <t>2613-90-06-2</t>
    <phoneticPr fontId="4" type="noConversion"/>
  </si>
  <si>
    <r>
      <t>各  項  稅  收  稽  徵  人  力</t>
    </r>
    <r>
      <rPr>
        <b/>
        <sz val="18"/>
        <rFont val="Times New Roman"/>
        <family val="1"/>
      </rPr>
      <t/>
    </r>
    <phoneticPr fontId="4" type="noConversion"/>
  </si>
  <si>
    <r>
      <rPr>
        <sz val="14"/>
        <color indexed="8"/>
        <rFont val="Times New Roman"/>
        <family val="1"/>
      </rPr>
      <t xml:space="preserve">                        </t>
    </r>
    <r>
      <rPr>
        <sz val="14"/>
        <color indexed="8"/>
        <rFont val="標楷體"/>
        <family val="4"/>
        <charset val="136"/>
      </rPr>
      <t>中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  <charset val="136"/>
      </rPr>
      <t>華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  <charset val="136"/>
      </rPr>
      <t>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  <charset val="136"/>
      </rPr>
      <t>國 110年</t>
    </r>
    <phoneticPr fontId="4" type="noConversion"/>
  </si>
  <si>
    <t>單位：人次；％</t>
    <phoneticPr fontId="4" type="noConversion"/>
  </si>
  <si>
    <t>稅              目</t>
    <phoneticPr fontId="4" type="noConversion"/>
  </si>
  <si>
    <t xml:space="preserve"> 合  計</t>
    <phoneticPr fontId="4" type="noConversion"/>
  </si>
  <si>
    <t>地價稅</t>
    <phoneticPr fontId="4" type="noConversion"/>
  </si>
  <si>
    <t>土地增值稅</t>
  </si>
  <si>
    <t>房屋稅</t>
    <phoneticPr fontId="4" type="noConversion"/>
  </si>
  <si>
    <t>使用牌照稅</t>
    <phoneticPr fontId="4" type="noConversion"/>
  </si>
  <si>
    <t>契稅</t>
    <phoneticPr fontId="4" type="noConversion"/>
  </si>
  <si>
    <t>印花稅</t>
    <phoneticPr fontId="4" type="noConversion"/>
  </si>
  <si>
    <t>娛樂稅</t>
    <phoneticPr fontId="4" type="noConversion"/>
  </si>
  <si>
    <t>特別稅</t>
    <phoneticPr fontId="4" type="noConversion"/>
  </si>
  <si>
    <t>總　計</t>
    <phoneticPr fontId="4" type="noConversion"/>
  </si>
  <si>
    <t>人數</t>
    <phoneticPr fontId="4" type="noConversion"/>
  </si>
  <si>
    <t>(1)=(6)+(8)</t>
  </si>
  <si>
    <t>比率(2)</t>
  </si>
  <si>
    <t>直接人力</t>
    <phoneticPr fontId="4" type="noConversion"/>
  </si>
  <si>
    <t>第一層人力</t>
    <phoneticPr fontId="4" type="noConversion"/>
  </si>
  <si>
    <t>人數(3)</t>
  </si>
  <si>
    <t>比率(4)</t>
  </si>
  <si>
    <t>第二層人力</t>
    <phoneticPr fontId="4" type="noConversion"/>
  </si>
  <si>
    <t>人數(5)</t>
  </si>
  <si>
    <t>累計人數</t>
    <phoneticPr fontId="4" type="noConversion"/>
  </si>
  <si>
    <t>(6)=(3)+(5)</t>
  </si>
  <si>
    <t>累計比率(7)</t>
  </si>
  <si>
    <t>間接人力</t>
    <phoneticPr fontId="4" type="noConversion"/>
  </si>
  <si>
    <t>首長及行政單位人力</t>
    <phoneticPr fontId="4" type="noConversion"/>
  </si>
  <si>
    <t>人數(8)</t>
  </si>
  <si>
    <t>比率(9)</t>
  </si>
  <si>
    <t>資料來源：以年度結束之現有人力為準，包括正式編製人員、約聘雇人員、工友及司機等。</t>
    <phoneticPr fontId="4" type="noConversion"/>
  </si>
  <si>
    <t>紙張尺度：A4(210x297)公釐</t>
    <phoneticPr fontId="4" type="noConversion"/>
  </si>
  <si>
    <t>填表說明：本表編製3份，1份留底，1份送財政部統計處，1份送縣(市)政府主計處。</t>
    <phoneticPr fontId="4" type="noConversion"/>
  </si>
  <si>
    <t xml:space="preserve">填 表　　   　　　  審 核　　   　　　 　主辦業務人員　　　   　　　　　機關長官                      </t>
    <phoneticPr fontId="4" type="noConversion"/>
  </si>
  <si>
    <t>民國 111年1月26日編製</t>
    <phoneticPr fontId="4" type="noConversion"/>
  </si>
  <si>
    <t xml:space="preserve">       主辦統計人員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</si>
</sst>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eneral_)"/>
    <numFmt numFmtId="177" formatCode="#,##0.0"/>
    <numFmt numFmtId="178" formatCode="0_ "/>
    <numFmt numFmtId="179" formatCode="0.00_ "/>
  </numFmts>
  <fonts count="15" x14ac:knownFonts="1">
    <font>
      <sz val="12"/>
      <name val="新細明體"/>
      <family val="1"/>
      <charset val="136"/>
    </font>
    <font>
      <sz val="12"/>
      <name val="Courier"/>
      <family val="3"/>
    </font>
    <font>
      <sz val="12"/>
      <color indexed="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Times New Roman"/>
      <family val="1"/>
    </font>
    <font>
      <b/>
      <sz val="18"/>
      <color indexed="8"/>
      <name val="標楷體"/>
      <family val="4"/>
      <charset val="136"/>
    </font>
    <font>
      <b/>
      <sz val="18"/>
      <name val="Times New Roman"/>
      <family val="1"/>
    </font>
    <font>
      <sz val="14"/>
      <color indexed="8"/>
      <name val="標楷體"/>
      <family val="4"/>
      <charset val="136"/>
    </font>
    <font>
      <sz val="14"/>
      <color indexed="8"/>
      <name val="Times New Roman"/>
      <family val="1"/>
    </font>
    <font>
      <sz val="11"/>
      <color indexed="8"/>
      <name val="標楷體"/>
      <family val="4"/>
      <charset val="136"/>
    </font>
    <font>
      <sz val="11"/>
      <name val="標楷體"/>
      <family val="4"/>
      <charset val="136"/>
    </font>
    <font>
      <sz val="9"/>
      <color indexed="8"/>
      <name val="標楷體"/>
      <family val="4"/>
      <charset val="136"/>
    </font>
    <font>
      <sz val="12"/>
      <color theme="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76" fontId="1" fillId="0" borderId="0"/>
  </cellStyleXfs>
  <cellXfs count="101">
    <xf numFmtId="0" fontId="0" fillId="0" borderId="0" xfId="0"/>
    <xf numFmtId="176" fontId="2" fillId="0" borderId="1" xfId="1" applyFont="1" applyBorder="1" applyAlignment="1">
      <alignment horizontal="distributed" vertical="center"/>
    </xf>
    <xf numFmtId="176" fontId="2" fillId="0" borderId="2" xfId="1" applyFont="1" applyBorder="1" applyAlignment="1">
      <alignment horizontal="distributed" vertical="center"/>
    </xf>
    <xf numFmtId="176" fontId="2" fillId="0" borderId="0" xfId="1" applyFont="1" applyAlignment="1">
      <alignment horizontal="left" vertical="center"/>
    </xf>
    <xf numFmtId="177" fontId="2" fillId="0" borderId="0" xfId="1" applyNumberFormat="1" applyFont="1"/>
    <xf numFmtId="3" fontId="2" fillId="0" borderId="0" xfId="1" applyNumberFormat="1" applyFont="1"/>
    <xf numFmtId="176" fontId="2" fillId="0" borderId="0" xfId="1" applyFont="1"/>
    <xf numFmtId="3" fontId="2" fillId="0" borderId="3" xfId="1" applyNumberFormat="1" applyFont="1" applyBorder="1" applyAlignment="1">
      <alignment horizontal="distributed" vertical="center"/>
    </xf>
    <xf numFmtId="3" fontId="2" fillId="0" borderId="4" xfId="1" applyNumberFormat="1" applyFont="1" applyBorder="1" applyAlignment="1">
      <alignment horizontal="distributed" vertical="center"/>
    </xf>
    <xf numFmtId="3" fontId="2" fillId="0" borderId="5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left" vertical="center"/>
    </xf>
    <xf numFmtId="177" fontId="2" fillId="0" borderId="7" xfId="1" applyNumberFormat="1" applyFont="1" applyBorder="1"/>
    <xf numFmtId="3" fontId="2" fillId="0" borderId="8" xfId="1" applyNumberFormat="1" applyFont="1" applyBorder="1" applyAlignment="1">
      <alignment horizontal="distributed" vertical="center"/>
    </xf>
    <xf numFmtId="3" fontId="2" fillId="0" borderId="9" xfId="1" applyNumberFormat="1" applyFont="1" applyBorder="1" applyAlignment="1">
      <alignment horizontal="distributed" vertical="center"/>
    </xf>
    <xf numFmtId="3" fontId="2" fillId="0" borderId="10" xfId="1" quotePrefix="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7" fillId="0" borderId="12" xfId="1" applyNumberFormat="1" applyFont="1" applyBorder="1" applyAlignment="1">
      <alignment horizontal="center" vertical="center"/>
    </xf>
    <xf numFmtId="176" fontId="2" fillId="0" borderId="0" xfId="1" applyFont="1" applyBorder="1" applyAlignment="1">
      <alignment horizontal="center" vertical="center"/>
    </xf>
    <xf numFmtId="176" fontId="2" fillId="0" borderId="12" xfId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7" fillId="0" borderId="0" xfId="1" applyNumberFormat="1" applyFont="1" applyAlignment="1">
      <alignment horizontal="center" vertical="center"/>
    </xf>
    <xf numFmtId="176" fontId="2" fillId="0" borderId="0" xfId="1" applyFont="1" applyAlignment="1">
      <alignment horizontal="center" vertical="center"/>
    </xf>
    <xf numFmtId="3" fontId="9" fillId="0" borderId="7" xfId="1" applyNumberFormat="1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76" fontId="2" fillId="0" borderId="7" xfId="1" applyFont="1" applyBorder="1" applyAlignment="1">
      <alignment horizontal="center" vertical="center"/>
    </xf>
    <xf numFmtId="3" fontId="2" fillId="0" borderId="0" xfId="1" applyNumberFormat="1" applyFont="1" applyAlignment="1">
      <alignment horizontal="right" vertical="center"/>
    </xf>
    <xf numFmtId="176" fontId="2" fillId="0" borderId="13" xfId="1" applyFont="1" applyBorder="1" applyAlignment="1" applyProtection="1">
      <alignment horizontal="center" vertical="center"/>
    </xf>
    <xf numFmtId="176" fontId="2" fillId="0" borderId="13" xfId="1" applyFont="1" applyBorder="1" applyAlignment="1">
      <alignment horizontal="center" vertical="center"/>
    </xf>
    <xf numFmtId="176" fontId="2" fillId="0" borderId="2" xfId="1" applyFont="1" applyBorder="1" applyAlignment="1">
      <alignment horizontal="center" vertical="center"/>
    </xf>
    <xf numFmtId="176" fontId="2" fillId="0" borderId="1" xfId="1" applyFont="1" applyBorder="1" applyAlignment="1" applyProtection="1">
      <alignment horizontal="center" vertical="center"/>
    </xf>
    <xf numFmtId="176" fontId="2" fillId="0" borderId="14" xfId="1" applyFont="1" applyBorder="1" applyAlignment="1" applyProtection="1">
      <alignment horizontal="center" vertical="center"/>
    </xf>
    <xf numFmtId="176" fontId="2" fillId="0" borderId="15" xfId="1" applyFont="1" applyBorder="1" applyAlignment="1" applyProtection="1">
      <alignment horizontal="center" vertical="center"/>
    </xf>
    <xf numFmtId="176" fontId="2" fillId="0" borderId="12" xfId="1" applyFont="1" applyBorder="1" applyAlignment="1" applyProtection="1">
      <alignment horizontal="center" vertical="center" wrapText="1"/>
    </xf>
    <xf numFmtId="176" fontId="2" fillId="0" borderId="16" xfId="1" applyFont="1" applyBorder="1" applyAlignment="1">
      <alignment horizontal="center" vertical="center" wrapText="1"/>
    </xf>
    <xf numFmtId="176" fontId="2" fillId="0" borderId="17" xfId="1" applyFont="1" applyBorder="1" applyAlignment="1">
      <alignment horizontal="distributed" vertical="center"/>
    </xf>
    <xf numFmtId="178" fontId="2" fillId="0" borderId="18" xfId="1" applyNumberFormat="1" applyFont="1" applyFill="1" applyBorder="1" applyAlignment="1" applyProtection="1">
      <alignment horizontal="center" vertical="center"/>
    </xf>
    <xf numFmtId="179" fontId="2" fillId="0" borderId="19" xfId="1" applyNumberFormat="1" applyFont="1" applyBorder="1" applyAlignment="1" applyProtection="1">
      <alignment horizontal="center" vertical="center"/>
    </xf>
    <xf numFmtId="179" fontId="2" fillId="0" borderId="17" xfId="1" applyNumberFormat="1" applyFont="1" applyBorder="1" applyAlignment="1" applyProtection="1">
      <alignment horizontal="center" vertical="center"/>
    </xf>
    <xf numFmtId="176" fontId="2" fillId="0" borderId="0" xfId="1" applyFont="1" applyAlignment="1">
      <alignment horizontal="center" vertical="center" wrapText="1"/>
    </xf>
    <xf numFmtId="176" fontId="2" fillId="0" borderId="20" xfId="1" applyFont="1" applyBorder="1" applyAlignment="1">
      <alignment horizontal="center" vertical="center" wrapText="1"/>
    </xf>
    <xf numFmtId="176" fontId="2" fillId="0" borderId="21" xfId="1" quotePrefix="1" applyFont="1" applyBorder="1" applyAlignment="1" applyProtection="1">
      <alignment horizontal="center" vertical="center"/>
    </xf>
    <xf numFmtId="178" fontId="2" fillId="0" borderId="22" xfId="1" applyNumberFormat="1" applyFont="1" applyFill="1" applyBorder="1" applyAlignment="1">
      <alignment horizontal="center" vertical="center"/>
    </xf>
    <xf numFmtId="179" fontId="2" fillId="0" borderId="23" xfId="1" applyNumberFormat="1" applyFont="1" applyBorder="1" applyAlignment="1">
      <alignment horizontal="center" vertical="center"/>
    </xf>
    <xf numFmtId="179" fontId="2" fillId="0" borderId="21" xfId="1" applyNumberFormat="1" applyFont="1" applyBorder="1" applyAlignment="1">
      <alignment horizontal="center" vertical="center"/>
    </xf>
    <xf numFmtId="0" fontId="0" fillId="0" borderId="0" xfId="0" applyBorder="1"/>
    <xf numFmtId="176" fontId="2" fillId="0" borderId="24" xfId="1" applyFont="1" applyBorder="1" applyAlignment="1">
      <alignment horizontal="center" vertical="center" wrapText="1"/>
    </xf>
    <xf numFmtId="176" fontId="2" fillId="0" borderId="25" xfId="1" applyFont="1" applyBorder="1" applyAlignment="1">
      <alignment horizontal="center" vertical="center" wrapText="1"/>
    </xf>
    <xf numFmtId="176" fontId="2" fillId="0" borderId="26" xfId="1" applyFont="1" applyBorder="1" applyAlignment="1" applyProtection="1">
      <alignment horizontal="distributed" vertical="center"/>
    </xf>
    <xf numFmtId="178" fontId="2" fillId="0" borderId="21" xfId="1" applyNumberFormat="1" applyFont="1" applyBorder="1" applyAlignment="1" applyProtection="1">
      <alignment horizontal="center" vertical="center"/>
    </xf>
    <xf numFmtId="10" fontId="2" fillId="0" borderId="27" xfId="1" applyNumberFormat="1" applyFont="1" applyBorder="1" applyAlignment="1" applyProtection="1">
      <alignment horizontal="center" vertical="center"/>
    </xf>
    <xf numFmtId="10" fontId="2" fillId="0" borderId="28" xfId="1" applyNumberFormat="1" applyFont="1" applyBorder="1" applyAlignment="1" applyProtection="1">
      <alignment horizontal="center" vertical="center"/>
    </xf>
    <xf numFmtId="176" fontId="2" fillId="0" borderId="29" xfId="1" applyFont="1" applyBorder="1" applyAlignment="1" applyProtection="1">
      <alignment horizontal="center" vertical="center" wrapText="1"/>
    </xf>
    <xf numFmtId="176" fontId="2" fillId="0" borderId="30" xfId="1" applyFont="1" applyBorder="1" applyAlignment="1" applyProtection="1">
      <alignment horizontal="center" vertical="center" wrapText="1"/>
    </xf>
    <xf numFmtId="176" fontId="2" fillId="0" borderId="31" xfId="1" applyFont="1" applyBorder="1" applyAlignment="1" applyProtection="1">
      <alignment horizontal="distributed" vertical="center"/>
    </xf>
    <xf numFmtId="179" fontId="2" fillId="0" borderId="23" xfId="1" applyNumberFormat="1" applyFont="1" applyFill="1" applyBorder="1" applyAlignment="1" applyProtection="1">
      <alignment horizontal="center" vertical="center"/>
    </xf>
    <xf numFmtId="179" fontId="2" fillId="0" borderId="21" xfId="1" applyNumberFormat="1" applyFont="1" applyFill="1" applyBorder="1" applyAlignment="1" applyProtection="1">
      <alignment horizontal="center" vertical="center"/>
    </xf>
    <xf numFmtId="176" fontId="2" fillId="0" borderId="23" xfId="1" applyFont="1" applyBorder="1" applyAlignment="1">
      <alignment horizontal="center" vertical="center" wrapText="1"/>
    </xf>
    <xf numFmtId="10" fontId="2" fillId="0" borderId="0" xfId="1" applyNumberFormat="1" applyFont="1" applyBorder="1" applyAlignment="1" applyProtection="1">
      <alignment vertical="center"/>
    </xf>
    <xf numFmtId="178" fontId="2" fillId="0" borderId="32" xfId="1" applyNumberFormat="1" applyFont="1" applyFill="1" applyBorder="1" applyAlignment="1" applyProtection="1">
      <alignment horizontal="center" vertical="center"/>
    </xf>
    <xf numFmtId="179" fontId="2" fillId="0" borderId="23" xfId="1" applyNumberFormat="1" applyFont="1" applyBorder="1" applyAlignment="1" applyProtection="1">
      <alignment horizontal="center" vertical="center"/>
    </xf>
    <xf numFmtId="179" fontId="2" fillId="0" borderId="21" xfId="1" applyNumberFormat="1" applyFont="1" applyBorder="1" applyAlignment="1" applyProtection="1">
      <alignment horizontal="center" vertical="center"/>
    </xf>
    <xf numFmtId="176" fontId="2" fillId="0" borderId="33" xfId="1" applyFont="1" applyBorder="1" applyAlignment="1">
      <alignment horizontal="center" vertical="center" wrapText="1"/>
    </xf>
    <xf numFmtId="176" fontId="2" fillId="0" borderId="34" xfId="1" applyFont="1" applyBorder="1" applyAlignment="1" applyProtection="1">
      <alignment horizontal="distributed" vertical="center"/>
    </xf>
    <xf numFmtId="178" fontId="2" fillId="0" borderId="35" xfId="1" applyNumberFormat="1" applyFont="1" applyBorder="1" applyAlignment="1" applyProtection="1">
      <alignment horizontal="center" vertical="center"/>
    </xf>
    <xf numFmtId="179" fontId="2" fillId="0" borderId="30" xfId="1" applyNumberFormat="1" applyFont="1" applyBorder="1" applyAlignment="1" applyProtection="1">
      <alignment horizontal="center" vertical="center"/>
    </xf>
    <xf numFmtId="179" fontId="2" fillId="0" borderId="34" xfId="1" applyNumberFormat="1" applyFont="1" applyBorder="1" applyAlignment="1" applyProtection="1">
      <alignment horizontal="center" vertical="center"/>
    </xf>
    <xf numFmtId="176" fontId="2" fillId="0" borderId="21" xfId="1" quotePrefix="1" applyFont="1" applyBorder="1" applyAlignment="1" applyProtection="1">
      <alignment horizontal="distributed" vertical="center"/>
    </xf>
    <xf numFmtId="178" fontId="2" fillId="0" borderId="22" xfId="1" applyNumberFormat="1" applyFont="1" applyBorder="1" applyAlignment="1">
      <alignment horizontal="center" vertical="center"/>
    </xf>
    <xf numFmtId="179" fontId="2" fillId="0" borderId="23" xfId="1" applyNumberFormat="1" applyFont="1" applyBorder="1" applyAlignment="1" applyProtection="1">
      <alignment horizontal="center" vertical="center"/>
    </xf>
    <xf numFmtId="176" fontId="2" fillId="0" borderId="30" xfId="1" applyFont="1" applyBorder="1" applyAlignment="1">
      <alignment horizontal="center" vertical="center" wrapText="1"/>
    </xf>
    <xf numFmtId="178" fontId="2" fillId="0" borderId="28" xfId="1" applyNumberFormat="1" applyFont="1" applyFill="1" applyBorder="1" applyAlignment="1" applyProtection="1">
      <alignment horizontal="center" vertical="center"/>
    </xf>
    <xf numFmtId="179" fontId="2" fillId="0" borderId="27" xfId="1" applyNumberFormat="1" applyFont="1" applyBorder="1" applyAlignment="1" applyProtection="1">
      <alignment horizontal="center" vertical="center"/>
    </xf>
    <xf numFmtId="179" fontId="2" fillId="0" borderId="28" xfId="1" applyNumberFormat="1" applyFont="1" applyBorder="1" applyAlignment="1" applyProtection="1">
      <alignment horizontal="center" vertical="center"/>
    </xf>
    <xf numFmtId="176" fontId="2" fillId="0" borderId="36" xfId="1" applyFont="1" applyBorder="1" applyAlignment="1">
      <alignment horizontal="center" vertical="center" wrapText="1"/>
    </xf>
    <xf numFmtId="176" fontId="2" fillId="0" borderId="37" xfId="1" applyFont="1" applyBorder="1" applyAlignment="1">
      <alignment horizontal="center" vertical="center" wrapText="1"/>
    </xf>
    <xf numFmtId="176" fontId="2" fillId="0" borderId="11" xfId="1" applyFont="1" applyBorder="1" applyAlignment="1" applyProtection="1">
      <alignment horizontal="distributed" vertical="center"/>
    </xf>
    <xf numFmtId="178" fontId="2" fillId="0" borderId="38" xfId="1" applyNumberFormat="1" applyFont="1" applyBorder="1" applyAlignment="1" applyProtection="1">
      <alignment horizontal="center" vertical="center"/>
    </xf>
    <xf numFmtId="176" fontId="11" fillId="0" borderId="0" xfId="1" quotePrefix="1" applyFont="1" applyAlignment="1" applyProtection="1">
      <alignment vertical="center"/>
    </xf>
    <xf numFmtId="176" fontId="11" fillId="0" borderId="0" xfId="1" applyFont="1"/>
    <xf numFmtId="37" fontId="11" fillId="0" borderId="0" xfId="1" applyNumberFormat="1" applyFont="1" applyProtection="1"/>
    <xf numFmtId="39" fontId="11" fillId="0" borderId="0" xfId="1" applyNumberFormat="1" applyFont="1" applyProtection="1"/>
    <xf numFmtId="176" fontId="11" fillId="0" borderId="0" xfId="1" applyFont="1" applyBorder="1" applyAlignment="1">
      <alignment horizontal="right"/>
    </xf>
    <xf numFmtId="0" fontId="12" fillId="0" borderId="0" xfId="0" quotePrefix="1" applyFont="1" applyAlignment="1"/>
    <xf numFmtId="0" fontId="12" fillId="0" borderId="0" xfId="0" applyFont="1" applyAlignment="1"/>
    <xf numFmtId="176" fontId="2" fillId="0" borderId="0" xfId="1" quotePrefix="1" applyFont="1" applyAlignment="1" applyProtection="1">
      <alignment horizontal="left"/>
    </xf>
    <xf numFmtId="176" fontId="13" fillId="0" borderId="0" xfId="1" applyFont="1"/>
    <xf numFmtId="176" fontId="2" fillId="0" borderId="0" xfId="1" applyFont="1" applyAlignment="1">
      <alignment vertical="center"/>
    </xf>
    <xf numFmtId="37" fontId="13" fillId="0" borderId="0" xfId="1" applyNumberFormat="1" applyFont="1" applyProtection="1"/>
    <xf numFmtId="39" fontId="13" fillId="0" borderId="0" xfId="1" applyNumberFormat="1" applyFont="1" applyProtection="1"/>
    <xf numFmtId="39" fontId="2" fillId="0" borderId="0" xfId="1" applyNumberFormat="1" applyFont="1" applyAlignment="1" applyProtection="1">
      <alignment horizontal="right" vertical="center"/>
    </xf>
    <xf numFmtId="37" fontId="2" fillId="0" borderId="0" xfId="1" applyNumberFormat="1" applyFont="1" applyAlignment="1" applyProtection="1">
      <alignment horizontal="left"/>
    </xf>
    <xf numFmtId="3" fontId="2" fillId="0" borderId="0" xfId="1" quotePrefix="1" applyNumberFormat="1" applyFont="1" applyAlignment="1">
      <alignment horizontal="right" vertical="center"/>
    </xf>
    <xf numFmtId="176" fontId="2" fillId="0" borderId="0" xfId="1" applyFont="1" applyAlignment="1"/>
    <xf numFmtId="0" fontId="5" fillId="0" borderId="0" xfId="0" applyFont="1" applyAlignment="1"/>
    <xf numFmtId="39" fontId="2" fillId="0" borderId="0" xfId="1" applyNumberFormat="1" applyFont="1" applyProtection="1"/>
    <xf numFmtId="37" fontId="2" fillId="0" borderId="0" xfId="1" applyNumberFormat="1" applyFont="1" applyProtection="1"/>
    <xf numFmtId="176" fontId="2" fillId="0" borderId="0" xfId="1" applyFont="1" applyAlignment="1" applyProtection="1">
      <alignment horizontal="left"/>
    </xf>
    <xf numFmtId="0" fontId="14" fillId="0" borderId="0" xfId="0" applyFont="1"/>
  </cellXfs>
  <cellStyles count="2">
    <cellStyle name="一般" xfId="0" builtinId="0"/>
    <cellStyle name="一般_COST9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js\Desktop\&#24213;&#31295;-110&#24180;&#21508;&#38917;&#31237;&#25910;&#31293;&#24501;&#25104;&#26412;&#21450;&#20154;&#21147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0年成本"/>
      <sheetName val="底稿"/>
      <sheetName val="稽徵人力表"/>
      <sheetName val="人力統計表(會計)"/>
      <sheetName val="人力統計表(人事)"/>
      <sheetName val="110年投資"/>
      <sheetName val="123"/>
    </sheetNames>
    <sheetDataSet>
      <sheetData sheetId="0"/>
      <sheetData sheetId="1"/>
      <sheetData sheetId="2"/>
      <sheetData sheetId="3">
        <row r="4">
          <cell r="D4" t="str">
            <v>印花稅</v>
          </cell>
          <cell r="E4" t="str">
            <v>使用牌照稅</v>
          </cell>
          <cell r="F4" t="str">
            <v>娛樂稅</v>
          </cell>
          <cell r="G4" t="str">
            <v>地價稅</v>
          </cell>
          <cell r="H4" t="str">
            <v>土地增值稅</v>
          </cell>
          <cell r="I4" t="str">
            <v>房屋稅</v>
          </cell>
          <cell r="J4" t="str">
            <v>契稅</v>
          </cell>
          <cell r="K4" t="str">
            <v>特別稅</v>
          </cell>
        </row>
        <row r="6">
          <cell r="D6">
            <v>2</v>
          </cell>
          <cell r="E6">
            <v>11</v>
          </cell>
          <cell r="F6">
            <v>2</v>
          </cell>
          <cell r="G6">
            <v>13</v>
          </cell>
          <cell r="H6">
            <v>9</v>
          </cell>
          <cell r="I6">
            <v>14</v>
          </cell>
          <cell r="J6">
            <v>2</v>
          </cell>
          <cell r="K6">
            <v>2</v>
          </cell>
        </row>
        <row r="7">
          <cell r="D7">
            <v>2</v>
          </cell>
          <cell r="E7">
            <v>11</v>
          </cell>
          <cell r="F7">
            <v>2</v>
          </cell>
          <cell r="G7">
            <v>13</v>
          </cell>
          <cell r="H7">
            <v>9</v>
          </cell>
          <cell r="I7">
            <v>14</v>
          </cell>
          <cell r="J7">
            <v>2</v>
          </cell>
          <cell r="K7">
            <v>2</v>
          </cell>
        </row>
        <row r="8">
          <cell r="D8">
            <v>2</v>
          </cell>
          <cell r="E8">
            <v>11</v>
          </cell>
          <cell r="F8">
            <v>2</v>
          </cell>
          <cell r="G8">
            <v>13</v>
          </cell>
          <cell r="H8">
            <v>9</v>
          </cell>
          <cell r="I8">
            <v>14</v>
          </cell>
          <cell r="J8">
            <v>2</v>
          </cell>
          <cell r="K8">
            <v>2</v>
          </cell>
        </row>
        <row r="45">
          <cell r="C45">
            <v>7</v>
          </cell>
        </row>
        <row r="52">
          <cell r="C52">
            <v>22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110" zoomScaleNormal="110" workbookViewId="0">
      <selection activeCell="B27" sqref="B27"/>
    </sheetView>
  </sheetViews>
  <sheetFormatPr defaultRowHeight="16.5" x14ac:dyDescent="0.25"/>
  <cols>
    <col min="1" max="1" width="9.125" customWidth="1"/>
    <col min="2" max="2" width="11.75" customWidth="1"/>
    <col min="3" max="3" width="15.5" customWidth="1"/>
    <col min="5" max="5" width="11" customWidth="1"/>
    <col min="6" max="6" width="11.75" customWidth="1"/>
    <col min="7" max="7" width="9.875" customWidth="1"/>
    <col min="8" max="8" width="11.125" customWidth="1"/>
    <col min="9" max="9" width="10.125" customWidth="1"/>
    <col min="10" max="10" width="11" customWidth="1"/>
    <col min="11" max="12" width="12.375" customWidth="1"/>
  </cols>
  <sheetData>
    <row r="1" spans="1:17" ht="17.25" thickBot="1" x14ac:dyDescent="0.3">
      <c r="A1" s="1" t="s">
        <v>0</v>
      </c>
      <c r="B1" s="2"/>
      <c r="C1" s="3"/>
      <c r="D1" s="4"/>
      <c r="E1" s="5"/>
      <c r="F1" s="5"/>
      <c r="G1" s="6"/>
      <c r="H1" s="7"/>
      <c r="I1" s="8" t="s">
        <v>1</v>
      </c>
      <c r="J1" s="9" t="s">
        <v>2</v>
      </c>
      <c r="K1" s="10"/>
    </row>
    <row r="2" spans="1:17" ht="19.5" customHeight="1" thickBot="1" x14ac:dyDescent="0.3">
      <c r="A2" s="1" t="s">
        <v>3</v>
      </c>
      <c r="B2" s="2"/>
      <c r="C2" s="11" t="s">
        <v>4</v>
      </c>
      <c r="D2" s="12"/>
      <c r="E2" s="5"/>
      <c r="F2" s="5"/>
      <c r="G2" s="6"/>
      <c r="H2" s="13"/>
      <c r="I2" s="14" t="s">
        <v>5</v>
      </c>
      <c r="J2" s="15" t="s">
        <v>6</v>
      </c>
      <c r="K2" s="16"/>
    </row>
    <row r="3" spans="1:17" ht="25.5" x14ac:dyDescent="0.25">
      <c r="A3" s="17"/>
      <c r="B3" s="18"/>
      <c r="C3" s="19"/>
      <c r="D3" s="20" t="s">
        <v>2</v>
      </c>
      <c r="E3" s="21"/>
      <c r="F3" s="21"/>
      <c r="G3" s="21"/>
      <c r="H3" s="21"/>
      <c r="I3" s="21"/>
      <c r="J3" s="22"/>
      <c r="K3" s="19"/>
    </row>
    <row r="4" spans="1:17" ht="25.5" x14ac:dyDescent="0.25">
      <c r="A4" s="23" t="s">
        <v>7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7" ht="20.25" customHeight="1" thickBot="1" x14ac:dyDescent="0.3">
      <c r="A5" s="6"/>
      <c r="B5" s="5"/>
      <c r="C5" s="5"/>
      <c r="D5" s="25" t="s">
        <v>8</v>
      </c>
      <c r="E5" s="25"/>
      <c r="F5" s="26"/>
      <c r="G5" s="26"/>
      <c r="H5" s="26"/>
      <c r="I5" s="26"/>
      <c r="J5" s="27"/>
      <c r="K5" s="28" t="s">
        <v>9</v>
      </c>
    </row>
    <row r="6" spans="1:17" ht="17.25" thickBot="1" x14ac:dyDescent="0.3">
      <c r="A6" s="29" t="s">
        <v>10</v>
      </c>
      <c r="B6" s="30"/>
      <c r="C6" s="31"/>
      <c r="D6" s="32" t="s">
        <v>11</v>
      </c>
      <c r="E6" s="33" t="s">
        <v>12</v>
      </c>
      <c r="F6" s="33" t="s">
        <v>13</v>
      </c>
      <c r="G6" s="33" t="s">
        <v>14</v>
      </c>
      <c r="H6" s="33" t="s">
        <v>15</v>
      </c>
      <c r="I6" s="33" t="s">
        <v>16</v>
      </c>
      <c r="J6" s="33" t="s">
        <v>17</v>
      </c>
      <c r="K6" s="34" t="s">
        <v>18</v>
      </c>
      <c r="L6" s="34" t="s">
        <v>19</v>
      </c>
    </row>
    <row r="7" spans="1:17" ht="19.5" customHeight="1" x14ac:dyDescent="0.25">
      <c r="A7" s="35" t="s">
        <v>20</v>
      </c>
      <c r="B7" s="36"/>
      <c r="C7" s="37" t="s">
        <v>21</v>
      </c>
      <c r="D7" s="38">
        <f>D13+D16</f>
        <v>84</v>
      </c>
      <c r="E7" s="39">
        <f>E13+E16</f>
        <v>19.854545454545455</v>
      </c>
      <c r="F7" s="39">
        <f t="shared" ref="F7:K7" si="0">F13+F16</f>
        <v>13.745454545454544</v>
      </c>
      <c r="G7" s="39">
        <f t="shared" si="0"/>
        <v>21.381818181818183</v>
      </c>
      <c r="H7" s="39">
        <f t="shared" si="0"/>
        <v>16.8</v>
      </c>
      <c r="I7" s="39">
        <f t="shared" si="0"/>
        <v>3.0545454545454542</v>
      </c>
      <c r="J7" s="39">
        <f t="shared" si="0"/>
        <v>3.0545454545454542</v>
      </c>
      <c r="K7" s="40">
        <f t="shared" si="0"/>
        <v>3.0545454545454542</v>
      </c>
      <c r="L7" s="40">
        <f>L13+L16</f>
        <v>3.0545454545454542</v>
      </c>
    </row>
    <row r="8" spans="1:17" ht="20.25" customHeight="1" x14ac:dyDescent="0.25">
      <c r="A8" s="41"/>
      <c r="B8" s="42"/>
      <c r="C8" s="43" t="s">
        <v>22</v>
      </c>
      <c r="D8" s="44"/>
      <c r="E8" s="45"/>
      <c r="F8" s="45"/>
      <c r="G8" s="45"/>
      <c r="H8" s="45"/>
      <c r="I8" s="45"/>
      <c r="J8" s="45"/>
      <c r="K8" s="46"/>
      <c r="L8" s="46"/>
      <c r="M8" s="47"/>
      <c r="N8" s="47"/>
      <c r="O8" s="47"/>
      <c r="P8" s="47"/>
      <c r="Q8" s="47"/>
    </row>
    <row r="9" spans="1:17" ht="19.5" customHeight="1" x14ac:dyDescent="0.25">
      <c r="A9" s="48"/>
      <c r="B9" s="49"/>
      <c r="C9" s="50" t="s">
        <v>23</v>
      </c>
      <c r="D9" s="51">
        <v>100</v>
      </c>
      <c r="E9" s="52">
        <f>E11</f>
        <v>0.23636363636363636</v>
      </c>
      <c r="F9" s="52">
        <f t="shared" ref="F9:K9" si="1">F11</f>
        <v>0.16363636363636364</v>
      </c>
      <c r="G9" s="52">
        <f t="shared" si="1"/>
        <v>0.25454545454545452</v>
      </c>
      <c r="H9" s="52">
        <f t="shared" si="1"/>
        <v>0.2</v>
      </c>
      <c r="I9" s="52">
        <f t="shared" si="1"/>
        <v>3.6363636363636362E-2</v>
      </c>
      <c r="J9" s="52">
        <f t="shared" si="1"/>
        <v>3.6363636363636362E-2</v>
      </c>
      <c r="K9" s="53">
        <f t="shared" si="1"/>
        <v>3.6363636363636362E-2</v>
      </c>
      <c r="L9" s="53">
        <f>L11</f>
        <v>3.6363636363636362E-2</v>
      </c>
      <c r="M9" s="47"/>
      <c r="N9" s="47"/>
    </row>
    <row r="10" spans="1:17" ht="24" customHeight="1" x14ac:dyDescent="0.25">
      <c r="A10" s="54" t="s">
        <v>24</v>
      </c>
      <c r="B10" s="55" t="s">
        <v>25</v>
      </c>
      <c r="C10" s="56" t="s">
        <v>26</v>
      </c>
      <c r="D10" s="51">
        <f>SUM(E10:L10)</f>
        <v>55</v>
      </c>
      <c r="E10" s="57">
        <f>HLOOKUP(E6,'[1]人力統計表(會計)'!$D$4:$K$8,4,FALSE)</f>
        <v>13</v>
      </c>
      <c r="F10" s="57">
        <f>HLOOKUP(F6,'[1]人力統計表(會計)'!$D$4:$K$8,4,FALSE)</f>
        <v>9</v>
      </c>
      <c r="G10" s="57">
        <f>HLOOKUP(G6,'[1]人力統計表(會計)'!$D$4:$K$8,4,FALSE)</f>
        <v>14</v>
      </c>
      <c r="H10" s="57">
        <f>HLOOKUP(H6,'[1]人力統計表(會計)'!$D$4:$K$8,4,FALSE)</f>
        <v>11</v>
      </c>
      <c r="I10" s="57">
        <f>HLOOKUP(I6,'[1]人力統計表(會計)'!$D$4:$K$8,4,FALSE)</f>
        <v>2</v>
      </c>
      <c r="J10" s="57">
        <f>HLOOKUP(J6,'[1]人力統計表(會計)'!$D$4:$K$8,4,FALSE)</f>
        <v>2</v>
      </c>
      <c r="K10" s="57">
        <f>HLOOKUP(K6,'[1]人力統計表(會計)'!$D$4:$K$8,4,FALSE)</f>
        <v>2</v>
      </c>
      <c r="L10" s="58">
        <f>HLOOKUP(L6,'[1]人力統計表(會計)'!$D$4:$K$8,4,FALSE)</f>
        <v>2</v>
      </c>
      <c r="M10" s="47"/>
      <c r="N10" s="47"/>
      <c r="O10" s="47"/>
    </row>
    <row r="11" spans="1:17" ht="20.25" customHeight="1" x14ac:dyDescent="0.25">
      <c r="A11" s="42"/>
      <c r="B11" s="59"/>
      <c r="C11" s="50" t="s">
        <v>27</v>
      </c>
      <c r="D11" s="51">
        <v>100</v>
      </c>
      <c r="E11" s="52">
        <f>E10/$D$10</f>
        <v>0.23636363636363636</v>
      </c>
      <c r="F11" s="52">
        <f t="shared" ref="F11:L11" si="2">F10/$D$10</f>
        <v>0.16363636363636364</v>
      </c>
      <c r="G11" s="52">
        <f t="shared" si="2"/>
        <v>0.25454545454545452</v>
      </c>
      <c r="H11" s="52">
        <f t="shared" si="2"/>
        <v>0.2</v>
      </c>
      <c r="I11" s="52">
        <f t="shared" si="2"/>
        <v>3.6363636363636362E-2</v>
      </c>
      <c r="J11" s="52">
        <f t="shared" si="2"/>
        <v>3.6363636363636362E-2</v>
      </c>
      <c r="K11" s="53">
        <f t="shared" si="2"/>
        <v>3.6363636363636362E-2</v>
      </c>
      <c r="L11" s="53">
        <f t="shared" si="2"/>
        <v>3.6363636363636362E-2</v>
      </c>
      <c r="M11" s="60"/>
    </row>
    <row r="12" spans="1:17" ht="22.5" customHeight="1" x14ac:dyDescent="0.25">
      <c r="A12" s="42"/>
      <c r="B12" s="55" t="s">
        <v>28</v>
      </c>
      <c r="C12" s="50" t="s">
        <v>29</v>
      </c>
      <c r="D12" s="61">
        <f>'[1]人力統計表(會計)'!C45</f>
        <v>7</v>
      </c>
      <c r="E12" s="62">
        <f>$D$12*E11</f>
        <v>1.6545454545454545</v>
      </c>
      <c r="F12" s="62">
        <f t="shared" ref="F12:L12" si="3">$D$12*F11</f>
        <v>1.1454545454545455</v>
      </c>
      <c r="G12" s="62">
        <f t="shared" si="3"/>
        <v>1.7818181818181817</v>
      </c>
      <c r="H12" s="62">
        <f t="shared" si="3"/>
        <v>1.4000000000000001</v>
      </c>
      <c r="I12" s="62">
        <f t="shared" si="3"/>
        <v>0.25454545454545452</v>
      </c>
      <c r="J12" s="62">
        <f t="shared" si="3"/>
        <v>0.25454545454545452</v>
      </c>
      <c r="K12" s="63">
        <f t="shared" si="3"/>
        <v>0.25454545454545452</v>
      </c>
      <c r="L12" s="63">
        <f t="shared" si="3"/>
        <v>0.25454545454545452</v>
      </c>
      <c r="M12" s="47"/>
      <c r="N12" s="47"/>
      <c r="O12" s="47"/>
    </row>
    <row r="13" spans="1:17" ht="21.75" customHeight="1" x14ac:dyDescent="0.25">
      <c r="A13" s="42"/>
      <c r="B13" s="64"/>
      <c r="C13" s="65" t="s">
        <v>30</v>
      </c>
      <c r="D13" s="66">
        <f>SUM(E13:L14)</f>
        <v>62.000000000000007</v>
      </c>
      <c r="E13" s="67">
        <f>E10+E12</f>
        <v>14.654545454545454</v>
      </c>
      <c r="F13" s="67">
        <f t="shared" ref="F13:K13" si="4">F10+F12</f>
        <v>10.145454545454545</v>
      </c>
      <c r="G13" s="67">
        <f t="shared" si="4"/>
        <v>15.781818181818181</v>
      </c>
      <c r="H13" s="67">
        <f t="shared" si="4"/>
        <v>12.4</v>
      </c>
      <c r="I13" s="67">
        <f t="shared" si="4"/>
        <v>2.2545454545454544</v>
      </c>
      <c r="J13" s="67">
        <f t="shared" si="4"/>
        <v>2.2545454545454544</v>
      </c>
      <c r="K13" s="68">
        <f t="shared" si="4"/>
        <v>2.2545454545454544</v>
      </c>
      <c r="L13" s="68">
        <f>L10+L12</f>
        <v>2.2545454545454544</v>
      </c>
    </row>
    <row r="14" spans="1:17" x14ac:dyDescent="0.25">
      <c r="A14" s="42"/>
      <c r="B14" s="64"/>
      <c r="C14" s="69" t="s">
        <v>31</v>
      </c>
      <c r="D14" s="70"/>
      <c r="E14" s="71"/>
      <c r="F14" s="45"/>
      <c r="G14" s="45"/>
      <c r="H14" s="45"/>
      <c r="I14" s="45"/>
      <c r="J14" s="45"/>
      <c r="K14" s="46"/>
      <c r="L14" s="46"/>
    </row>
    <row r="15" spans="1:17" ht="32.25" customHeight="1" x14ac:dyDescent="0.25">
      <c r="A15" s="49"/>
      <c r="B15" s="59"/>
      <c r="C15" s="50" t="s">
        <v>32</v>
      </c>
      <c r="D15" s="51">
        <v>100</v>
      </c>
      <c r="E15" s="52">
        <f>E13/$D$13</f>
        <v>0.23636363636363633</v>
      </c>
      <c r="F15" s="52">
        <f t="shared" ref="F15:K15" si="5">F13/$D$13</f>
        <v>0.16363636363636361</v>
      </c>
      <c r="G15" s="52">
        <f t="shared" si="5"/>
        <v>0.25454545454545452</v>
      </c>
      <c r="H15" s="52">
        <f t="shared" si="5"/>
        <v>0.19999999999999998</v>
      </c>
      <c r="I15" s="52">
        <f t="shared" si="5"/>
        <v>3.6363636363636355E-2</v>
      </c>
      <c r="J15" s="52">
        <f t="shared" si="5"/>
        <v>3.6363636363636355E-2</v>
      </c>
      <c r="K15" s="53">
        <f t="shared" si="5"/>
        <v>3.6363636363636355E-2</v>
      </c>
      <c r="L15" s="53">
        <f>L13/$D$13</f>
        <v>3.6363636363636355E-2</v>
      </c>
    </row>
    <row r="16" spans="1:17" ht="25.5" customHeight="1" x14ac:dyDescent="0.25">
      <c r="A16" s="54" t="s">
        <v>33</v>
      </c>
      <c r="B16" s="72" t="s">
        <v>34</v>
      </c>
      <c r="C16" s="50" t="s">
        <v>35</v>
      </c>
      <c r="D16" s="73">
        <f>'[1]人力統計表(會計)'!C52</f>
        <v>22</v>
      </c>
      <c r="E16" s="74">
        <f>$D$16*E17</f>
        <v>5.2</v>
      </c>
      <c r="F16" s="74">
        <f t="shared" ref="F16:L16" si="6">$D$16*F17</f>
        <v>3.6</v>
      </c>
      <c r="G16" s="74">
        <f t="shared" si="6"/>
        <v>5.6</v>
      </c>
      <c r="H16" s="74">
        <f t="shared" si="6"/>
        <v>4.4000000000000004</v>
      </c>
      <c r="I16" s="74">
        <f t="shared" si="6"/>
        <v>0.79999999999999993</v>
      </c>
      <c r="J16" s="74">
        <f t="shared" si="6"/>
        <v>0.79999999999999993</v>
      </c>
      <c r="K16" s="75">
        <f t="shared" si="6"/>
        <v>0.79999999999999993</v>
      </c>
      <c r="L16" s="75">
        <f t="shared" si="6"/>
        <v>0.79999999999999993</v>
      </c>
    </row>
    <row r="17" spans="1:12" ht="21.75" customHeight="1" thickBot="1" x14ac:dyDescent="0.3">
      <c r="A17" s="76"/>
      <c r="B17" s="77"/>
      <c r="C17" s="78" t="s">
        <v>36</v>
      </c>
      <c r="D17" s="79">
        <v>100</v>
      </c>
      <c r="E17" s="52">
        <f>E9</f>
        <v>0.23636363636363636</v>
      </c>
      <c r="F17" s="52">
        <f t="shared" ref="F17:K17" si="7">F9</f>
        <v>0.16363636363636364</v>
      </c>
      <c r="G17" s="52">
        <f t="shared" si="7"/>
        <v>0.25454545454545452</v>
      </c>
      <c r="H17" s="52">
        <f t="shared" si="7"/>
        <v>0.2</v>
      </c>
      <c r="I17" s="52">
        <f t="shared" si="7"/>
        <v>3.6363636363636362E-2</v>
      </c>
      <c r="J17" s="52">
        <f t="shared" si="7"/>
        <v>3.6363636363636362E-2</v>
      </c>
      <c r="K17" s="53">
        <f t="shared" si="7"/>
        <v>3.6363636363636362E-2</v>
      </c>
      <c r="L17" s="53">
        <f>L9</f>
        <v>3.6363636363636362E-2</v>
      </c>
    </row>
    <row r="18" spans="1:12" ht="22.5" customHeight="1" x14ac:dyDescent="0.25">
      <c r="A18" s="80" t="s">
        <v>37</v>
      </c>
      <c r="B18" s="81"/>
      <c r="C18" s="81"/>
      <c r="D18" s="81"/>
      <c r="E18" s="82"/>
      <c r="F18" s="81"/>
      <c r="G18" s="83"/>
      <c r="H18" s="82"/>
      <c r="I18" s="82"/>
      <c r="J18" s="82"/>
      <c r="K18" s="84" t="s">
        <v>38</v>
      </c>
    </row>
    <row r="19" spans="1:12" ht="21" customHeight="1" x14ac:dyDescent="0.25">
      <c r="A19" s="85" t="s">
        <v>39</v>
      </c>
      <c r="B19" s="86"/>
      <c r="C19" s="86"/>
      <c r="D19" s="86"/>
      <c r="E19" s="86"/>
      <c r="F19" s="86"/>
      <c r="G19" s="86"/>
      <c r="H19" s="86"/>
      <c r="I19" s="82"/>
      <c r="J19" s="82"/>
      <c r="K19" s="81"/>
    </row>
    <row r="20" spans="1:12" x14ac:dyDescent="0.25">
      <c r="A20" s="87"/>
      <c r="B20" s="88"/>
      <c r="C20" s="88"/>
      <c r="D20" s="89"/>
      <c r="E20" s="90"/>
      <c r="F20" s="88"/>
      <c r="G20" s="91"/>
      <c r="H20" s="90"/>
      <c r="I20" s="90"/>
      <c r="J20" s="90"/>
      <c r="K20" s="88"/>
    </row>
    <row r="21" spans="1:12" ht="20.25" customHeight="1" x14ac:dyDescent="0.25">
      <c r="A21" s="6" t="s">
        <v>40</v>
      </c>
      <c r="B21" s="88"/>
      <c r="C21" s="88"/>
      <c r="D21" s="89"/>
      <c r="E21" s="92"/>
      <c r="F21" s="6"/>
      <c r="G21" s="6"/>
      <c r="H21" s="93"/>
      <c r="I21" s="6"/>
      <c r="J21" s="90"/>
      <c r="K21" s="94" t="s">
        <v>41</v>
      </c>
    </row>
    <row r="22" spans="1:12" x14ac:dyDescent="0.25">
      <c r="A22" s="87"/>
      <c r="B22" s="88"/>
      <c r="C22" s="88"/>
      <c r="D22" s="95" t="s">
        <v>42</v>
      </c>
      <c r="E22" s="96"/>
      <c r="F22" s="88"/>
      <c r="G22" s="97"/>
      <c r="H22" s="90"/>
      <c r="I22" s="98"/>
      <c r="J22" s="90"/>
      <c r="K22" s="6"/>
    </row>
    <row r="23" spans="1:12" x14ac:dyDescent="0.25">
      <c r="A23" s="6"/>
      <c r="B23" s="99"/>
      <c r="C23" s="99"/>
      <c r="D23" s="99"/>
      <c r="E23" s="6"/>
      <c r="F23" s="6"/>
      <c r="G23" s="6"/>
      <c r="H23" s="6"/>
      <c r="I23" s="6"/>
      <c r="J23" s="6"/>
      <c r="K23" s="6"/>
    </row>
    <row r="24" spans="1:12" x14ac:dyDescent="0.25">
      <c r="E24" s="100">
        <f>E9*100</f>
        <v>23.636363636363637</v>
      </c>
      <c r="F24" s="100">
        <f t="shared" ref="F24:L24" si="8">F9*100</f>
        <v>16.363636363636363</v>
      </c>
      <c r="G24" s="100">
        <f t="shared" si="8"/>
        <v>25.454545454545453</v>
      </c>
      <c r="H24" s="100">
        <f t="shared" si="8"/>
        <v>20</v>
      </c>
      <c r="I24" s="100">
        <f t="shared" si="8"/>
        <v>3.6363636363636362</v>
      </c>
      <c r="J24" s="100">
        <f t="shared" si="8"/>
        <v>3.6363636363636362</v>
      </c>
      <c r="K24" s="100">
        <f t="shared" si="8"/>
        <v>3.6363636363636362</v>
      </c>
      <c r="L24" s="100">
        <f t="shared" si="8"/>
        <v>3.6363636363636362</v>
      </c>
    </row>
  </sheetData>
  <mergeCells count="34">
    <mergeCell ref="A19:H19"/>
    <mergeCell ref="D22:E22"/>
    <mergeCell ref="H13:H14"/>
    <mergeCell ref="I13:I14"/>
    <mergeCell ref="J13:J14"/>
    <mergeCell ref="K13:K14"/>
    <mergeCell ref="L13:L14"/>
    <mergeCell ref="A16:A17"/>
    <mergeCell ref="B16:B17"/>
    <mergeCell ref="J7:J8"/>
    <mergeCell ref="K7:K8"/>
    <mergeCell ref="L7:L8"/>
    <mergeCell ref="A10:A15"/>
    <mergeCell ref="B10:B11"/>
    <mergeCell ref="B12:B15"/>
    <mergeCell ref="D13:D14"/>
    <mergeCell ref="E13:E14"/>
    <mergeCell ref="F13:F14"/>
    <mergeCell ref="G13:G14"/>
    <mergeCell ref="D5:I5"/>
    <mergeCell ref="A6:C6"/>
    <mergeCell ref="A7:B9"/>
    <mergeCell ref="D7:D8"/>
    <mergeCell ref="E7:E8"/>
    <mergeCell ref="F7:F8"/>
    <mergeCell ref="G7:G8"/>
    <mergeCell ref="H7:H8"/>
    <mergeCell ref="I7:I8"/>
    <mergeCell ref="A1:B1"/>
    <mergeCell ref="J1:K1"/>
    <mergeCell ref="A2:B2"/>
    <mergeCell ref="J2:K2"/>
    <mergeCell ref="D3:I3"/>
    <mergeCell ref="A4:K4"/>
  </mergeCells>
  <phoneticPr fontId="3" type="noConversion"/>
  <printOptions horizontalCentered="1" verticalCentered="1"/>
  <pageMargins left="0" right="0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稽徵人力表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會計室同仁</dc:creator>
  <cp:lastModifiedBy>會計室同仁</cp:lastModifiedBy>
  <dcterms:created xsi:type="dcterms:W3CDTF">2022-01-27T05:21:58Z</dcterms:created>
  <dcterms:modified xsi:type="dcterms:W3CDTF">2022-01-27T05:22:18Z</dcterms:modified>
</cp:coreProperties>
</file>