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350" activeTab="1"/>
  </bookViews>
  <sheets>
    <sheet name="登錄" sheetId="1" r:id="rId1"/>
    <sheet name="報表" sheetId="2" r:id="rId2"/>
    <sheet name="累計器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<sst xmlns="http://schemas.openxmlformats.org/spreadsheetml/2006/main" count="267" uniqueCount="123">
  <si>
    <t>以前年件數</t>
  </si>
  <si>
    <t>本年件數</t>
  </si>
  <si>
    <t>件數合計</t>
  </si>
  <si>
    <t>以前年度金額</t>
  </si>
  <si>
    <t>本年度金額</t>
  </si>
  <si>
    <t>金額合計</t>
  </si>
  <si>
    <t>免稅車數</t>
  </si>
  <si>
    <t>大自貨</t>
  </si>
  <si>
    <t>小自客</t>
  </si>
  <si>
    <t>小自貨</t>
  </si>
  <si>
    <t>小營客</t>
  </si>
  <si>
    <t>重機車</t>
  </si>
  <si>
    <t>輕機車</t>
  </si>
  <si>
    <t>拼裝車</t>
  </si>
  <si>
    <t>大自客</t>
  </si>
  <si>
    <t>使  用  牌  照  稅  稽  徵</t>
  </si>
  <si>
    <r>
      <t>機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動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車</t>
    </r>
  </si>
  <si>
    <t>各項應稅車輛合計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</si>
  <si>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輛</t>
    </r>
  </si>
  <si>
    <t>臨時牌照車輛</t>
  </si>
  <si>
    <t>試車牌照車輛</t>
  </si>
  <si>
    <r>
      <t>輛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類</t>
    </r>
  </si>
  <si>
    <t>件數</t>
  </si>
  <si>
    <t>稅額</t>
  </si>
  <si>
    <t>合</t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</si>
  <si>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</si>
  <si>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月</t>
    </r>
  </si>
  <si>
    <t>繳納全額</t>
  </si>
  <si>
    <t>繳納半額</t>
  </si>
  <si>
    <t>計</t>
  </si>
  <si>
    <r>
      <t>本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</si>
  <si>
    <r>
      <t>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</si>
  <si>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>本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月</t>
    </r>
  </si>
  <si>
    <t>汽</t>
  </si>
  <si>
    <t>小</t>
  </si>
  <si>
    <t>自</t>
  </si>
  <si>
    <t>用</t>
  </si>
  <si>
    <r>
      <t>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</si>
  <si>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>客</t>
  </si>
  <si>
    <t>營</t>
  </si>
  <si>
    <t>車</t>
  </si>
  <si>
    <t>業</t>
  </si>
  <si>
    <t>農村</t>
  </si>
  <si>
    <t>併裝車</t>
  </si>
  <si>
    <t>機器</t>
  </si>
  <si>
    <t>腳踏車</t>
  </si>
  <si>
    <t>機關長官</t>
  </si>
  <si>
    <t>主辦業務人員</t>
  </si>
  <si>
    <r>
      <t>審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核</t>
    </r>
  </si>
  <si>
    <r>
      <t>填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表</t>
    </r>
  </si>
  <si>
    <t>輛數</t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</si>
  <si>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</si>
  <si>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徵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取</t>
    </r>
  </si>
  <si>
    <t>乘</t>
  </si>
  <si>
    <r>
      <t>徵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取</t>
    </r>
  </si>
  <si>
    <t>人</t>
  </si>
  <si>
    <t xml:space="preserve"> </t>
  </si>
  <si>
    <t>乘人</t>
  </si>
  <si>
    <t>大</t>
  </si>
  <si>
    <t>載</t>
  </si>
  <si>
    <t>貨</t>
  </si>
  <si>
    <t>以前件數總合</t>
  </si>
  <si>
    <t>本年件數總合</t>
  </si>
  <si>
    <t>以前實徵總合</t>
  </si>
  <si>
    <r>
      <t>大營客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普特</t>
    </r>
    <r>
      <rPr>
        <sz val="12"/>
        <rFont val="Times New Roman"/>
        <family val="1"/>
      </rPr>
      <t>)</t>
    </r>
  </si>
  <si>
    <r>
      <t>大小營貨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普特</t>
    </r>
    <r>
      <rPr>
        <sz val="12"/>
        <rFont val="Times New Roman"/>
        <family val="1"/>
      </rPr>
      <t>)</t>
    </r>
  </si>
  <si>
    <t>機動車輛種類</t>
  </si>
  <si>
    <t>本 月 徵 起 總 數</t>
  </si>
  <si>
    <t>總</t>
  </si>
  <si>
    <t>本 年 累 計 總 數</t>
  </si>
  <si>
    <t>本   月</t>
  </si>
  <si>
    <t>徵  起</t>
  </si>
  <si>
    <t>本  年</t>
  </si>
  <si>
    <t>累  計</t>
  </si>
  <si>
    <t>本  月</t>
  </si>
  <si>
    <t>徵    起</t>
  </si>
  <si>
    <t>累    計</t>
  </si>
  <si>
    <t>曳引車</t>
  </si>
  <si>
    <t>免稅車輛件數</t>
  </si>
  <si>
    <t>公開類</t>
  </si>
  <si>
    <t>月報</t>
  </si>
  <si>
    <t>編報機關</t>
  </si>
  <si>
    <t>表          號</t>
  </si>
  <si>
    <t>台    東    縣    稅    務    局</t>
  </si>
  <si>
    <t>本年實徵總合</t>
  </si>
  <si>
    <t>主辦統計人員</t>
  </si>
  <si>
    <r>
      <t>大營貨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普</t>
    </r>
    <r>
      <rPr>
        <sz val="12"/>
        <rFont val="Times New Roman"/>
        <family val="1"/>
      </rPr>
      <t>)</t>
    </r>
  </si>
  <si>
    <t>臺    東    縣    稅    務    局</t>
  </si>
  <si>
    <t>小營客</t>
  </si>
  <si>
    <t>重機車</t>
  </si>
  <si>
    <t>件數</t>
  </si>
  <si>
    <t>金額</t>
  </si>
  <si>
    <t>各項應稅車輛總計</t>
  </si>
  <si>
    <t>一般應 稅 車 輛</t>
  </si>
  <si>
    <t>曳引</t>
  </si>
  <si>
    <t>機</t>
  </si>
  <si>
    <t>車</t>
  </si>
  <si>
    <r>
      <t>資料來源:</t>
    </r>
    <r>
      <rPr>
        <sz val="11"/>
        <color indexed="10"/>
        <rFont val="標楷體"/>
        <family val="4"/>
      </rPr>
      <t>依徵課會計系統(WAA)、劃解管理系統(WSS)、退稅管理系統(WUU)、使用牌照稅自徵系統(VLT)資料彙編。</t>
    </r>
  </si>
  <si>
    <t>紙張尺度：A4(210x297)公釐</t>
  </si>
  <si>
    <r>
      <t>填表說明:一、本表一式填製</t>
    </r>
    <r>
      <rPr>
        <sz val="11"/>
        <color indexed="10"/>
        <rFont val="標楷體"/>
        <family val="4"/>
      </rPr>
      <t>4</t>
    </r>
    <r>
      <rPr>
        <sz val="11"/>
        <color indexed="8"/>
        <rFont val="標楷體"/>
        <family val="4"/>
      </rPr>
      <t>份，1份</t>
    </r>
    <r>
      <rPr>
        <sz val="11"/>
        <color indexed="10"/>
        <rFont val="標楷體"/>
        <family val="4"/>
      </rPr>
      <t>自存</t>
    </r>
    <r>
      <rPr>
        <sz val="11"/>
        <color indexed="8"/>
        <rFont val="標楷體"/>
        <family val="4"/>
      </rPr>
      <t>，3份以電子檔(Excel或ODF檔，及陳核後之PDF掃描檔) Email至財政部統計處、本府主計處及會計室。</t>
    </r>
  </si>
  <si>
    <r>
      <t xml:space="preserve">        </t>
    </r>
    <r>
      <rPr>
        <sz val="11"/>
        <color indexed="8"/>
        <rFont val="標楷體"/>
        <family val="4"/>
      </rPr>
      <t>二、各種車輛各期累計數字按會計年度累列。</t>
    </r>
  </si>
  <si>
    <r>
      <t xml:space="preserve">      </t>
    </r>
    <r>
      <rPr>
        <sz val="11"/>
        <color indexed="8"/>
        <rFont val="標楷體"/>
        <family val="4"/>
      </rPr>
      <t xml:space="preserve"> 三、本表計算公式如下:(1)=(3)+(5)+(7)； (2)=(4)+(6)+(8)。</t>
    </r>
  </si>
  <si>
    <t xml:space="preserve">填 表    　   　　　　 　  審 核　　    　　 　　　　　　機關首長                       </t>
  </si>
  <si>
    <t>業務主管人員</t>
  </si>
  <si>
    <t>機關首長</t>
  </si>
  <si>
    <r>
      <t>中華民國</t>
    </r>
    <r>
      <rPr>
        <sz val="12"/>
        <rFont val="Times New Roman"/>
        <family val="1"/>
      </rPr>
      <t xml:space="preserve"> 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00</t>
    </r>
    <r>
      <rPr>
        <sz val="12"/>
        <rFont val="新細明體"/>
        <family val="1"/>
      </rPr>
      <t>月份</t>
    </r>
  </si>
  <si>
    <t>小自客(自用)</t>
  </si>
  <si>
    <t>貨  車(自用)</t>
  </si>
  <si>
    <t>貨車(營業用)</t>
  </si>
  <si>
    <t>大客車(自用)</t>
  </si>
  <si>
    <t>大客車(營業用)</t>
  </si>
  <si>
    <t>退還以前年度總合</t>
  </si>
  <si>
    <t>曳引車(自用)</t>
  </si>
  <si>
    <t>曳引車(營業用)</t>
  </si>
  <si>
    <t xml:space="preserve">    主辦統計人員</t>
  </si>
  <si>
    <t>台東縣稅務局</t>
  </si>
  <si>
    <t>20903-02-08-2</t>
  </si>
  <si>
    <t>每月終了後15日內編報   12月份於次年1月25日前編報</t>
  </si>
  <si>
    <t xml:space="preserve"> </t>
  </si>
  <si>
    <t xml:space="preserve">                                                                     中華民國 111 年01月份                                              稅額單位：件；新臺幣元</t>
  </si>
  <si>
    <t xml:space="preserve">       中華民國111年02月10日編製</t>
  </si>
  <si>
    <t>臨時小自貨(以前)</t>
  </si>
  <si>
    <t>臨時小自客(本年)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</si>
</sst>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#,##0.00_ "/>
    <numFmt numFmtId="188" formatCode="#,##0_);[Red]\(#,##0\)"/>
    <numFmt numFmtId="189" formatCode="0_ "/>
    <numFmt numFmtId="190" formatCode="0_);[Red]\(0\)"/>
    <numFmt numFmtId="191" formatCode="0;[Red]0"/>
    <numFmt numFmtId="192" formatCode="#,##0_ "/>
    <numFmt numFmtId="193" formatCode="#,##0_);\(#,##0\)"/>
    <numFmt numFmtId="194" formatCode="\-"/>
    <numFmt numFmtId="195" formatCode="[$-404]AM/PM\ hh:mm:ss"/>
    <numFmt numFmtId="196" formatCode="\ \ \-"/>
    <numFmt numFmtId="197" formatCode="0.00_ 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全真楷書"/>
      <family val="3"/>
    </font>
    <font>
      <sz val="12"/>
      <color indexed="8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181" fontId="0" fillId="0" borderId="0" xfId="34" applyFont="1" applyAlignment="1">
      <alignment/>
    </xf>
    <xf numFmtId="181" fontId="0" fillId="0" borderId="16" xfId="34" applyFont="1" applyBorder="1" applyAlignment="1">
      <alignment/>
    </xf>
    <xf numFmtId="181" fontId="0" fillId="0" borderId="17" xfId="34" applyFont="1" applyBorder="1" applyAlignment="1">
      <alignment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181" fontId="0" fillId="0" borderId="18" xfId="34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1" fontId="0" fillId="0" borderId="0" xfId="34" applyFont="1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19" xfId="0" applyBorder="1" applyAlignment="1">
      <alignment horizontal="centerContinuous"/>
    </xf>
    <xf numFmtId="0" fontId="0" fillId="0" borderId="18" xfId="0" applyBorder="1" applyAlignment="1">
      <alignment wrapText="1"/>
    </xf>
    <xf numFmtId="185" fontId="0" fillId="0" borderId="0" xfId="33" applyNumberFormat="1" applyFont="1" applyAlignment="1">
      <alignment horizontal="centerContinuous"/>
    </xf>
    <xf numFmtId="185" fontId="0" fillId="0" borderId="16" xfId="33" applyNumberFormat="1" applyFont="1" applyBorder="1" applyAlignment="1">
      <alignment/>
    </xf>
    <xf numFmtId="185" fontId="0" fillId="0" borderId="17" xfId="33" applyNumberFormat="1" applyFont="1" applyBorder="1" applyAlignment="1">
      <alignment/>
    </xf>
    <xf numFmtId="185" fontId="0" fillId="0" borderId="18" xfId="33" applyNumberFormat="1" applyFont="1" applyBorder="1" applyAlignment="1">
      <alignment/>
    </xf>
    <xf numFmtId="185" fontId="0" fillId="0" borderId="0" xfId="33" applyNumberFormat="1" applyFont="1" applyAlignment="1">
      <alignment/>
    </xf>
    <xf numFmtId="0" fontId="0" fillId="0" borderId="2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185" fontId="0" fillId="0" borderId="15" xfId="33" applyNumberFormat="1" applyFont="1" applyBorder="1" applyAlignment="1">
      <alignment vertical="center"/>
    </xf>
    <xf numFmtId="185" fontId="0" fillId="0" borderId="15" xfId="33" applyNumberFormat="1" applyFont="1" applyBorder="1" applyAlignment="1">
      <alignment horizontal="centerContinuous" vertical="center"/>
    </xf>
    <xf numFmtId="181" fontId="0" fillId="0" borderId="22" xfId="34" applyFont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17" xfId="0" applyBorder="1" applyAlignment="1">
      <alignment/>
    </xf>
    <xf numFmtId="185" fontId="0" fillId="33" borderId="17" xfId="33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185" fontId="6" fillId="0" borderId="17" xfId="33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185" fontId="6" fillId="0" borderId="26" xfId="33" applyNumberFormat="1" applyFont="1" applyBorder="1" applyAlignment="1">
      <alignment vertical="center"/>
    </xf>
    <xf numFmtId="185" fontId="6" fillId="0" borderId="26" xfId="33" applyNumberFormat="1" applyFont="1" applyBorder="1" applyAlignment="1">
      <alignment horizontal="centerContinuous" vertical="center"/>
    </xf>
    <xf numFmtId="185" fontId="6" fillId="0" borderId="27" xfId="33" applyNumberFormat="1" applyFont="1" applyBorder="1" applyAlignment="1">
      <alignment horizontal="center" vertical="center"/>
    </xf>
    <xf numFmtId="181" fontId="6" fillId="0" borderId="22" xfId="34" applyFont="1" applyBorder="1" applyAlignment="1">
      <alignment horizontal="center" vertical="center"/>
    </xf>
    <xf numFmtId="0" fontId="6" fillId="0" borderId="26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Continuous"/>
    </xf>
    <xf numFmtId="0" fontId="6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185" fontId="6" fillId="0" borderId="0" xfId="33" applyNumberFormat="1" applyFont="1" applyAlignment="1">
      <alignment/>
    </xf>
    <xf numFmtId="0" fontId="6" fillId="0" borderId="19" xfId="0" applyFont="1" applyBorder="1" applyAlignment="1" quotePrefix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0" fillId="0" borderId="0" xfId="0" applyBorder="1" applyAlignment="1">
      <alignment/>
    </xf>
    <xf numFmtId="188" fontId="0" fillId="34" borderId="17" xfId="33" applyNumberFormat="1" applyFont="1" applyFill="1" applyBorder="1" applyAlignment="1">
      <alignment/>
    </xf>
    <xf numFmtId="188" fontId="0" fillId="0" borderId="16" xfId="0" applyNumberFormat="1" applyBorder="1" applyAlignment="1">
      <alignment/>
    </xf>
    <xf numFmtId="188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28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1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185" fontId="6" fillId="0" borderId="17" xfId="33" applyNumberFormat="1" applyFont="1" applyBorder="1" applyAlignment="1" quotePrefix="1">
      <alignment horizontal="center"/>
    </xf>
    <xf numFmtId="185" fontId="0" fillId="34" borderId="17" xfId="33" applyNumberFormat="1" applyFont="1" applyFill="1" applyBorder="1" applyAlignment="1">
      <alignment/>
    </xf>
    <xf numFmtId="185" fontId="0" fillId="34" borderId="17" xfId="0" applyNumberFormat="1" applyFill="1" applyBorder="1" applyAlignment="1">
      <alignment/>
    </xf>
    <xf numFmtId="186" fontId="0" fillId="34" borderId="17" xfId="0" applyNumberFormat="1" applyFill="1" applyBorder="1" applyAlignment="1">
      <alignment/>
    </xf>
    <xf numFmtId="0" fontId="8" fillId="0" borderId="17" xfId="0" applyFont="1" applyBorder="1" applyAlignment="1">
      <alignment/>
    </xf>
    <xf numFmtId="185" fontId="0" fillId="0" borderId="0" xfId="33" applyNumberFormat="1" applyFont="1" applyBorder="1" applyAlignment="1">
      <alignment/>
    </xf>
    <xf numFmtId="185" fontId="0" fillId="35" borderId="17" xfId="33" applyNumberFormat="1" applyFont="1" applyFill="1" applyBorder="1" applyAlignment="1">
      <alignment/>
    </xf>
    <xf numFmtId="185" fontId="0" fillId="36" borderId="17" xfId="33" applyNumberFormat="1" applyFont="1" applyFill="1" applyBorder="1" applyAlignment="1">
      <alignment/>
    </xf>
    <xf numFmtId="185" fontId="0" fillId="37" borderId="17" xfId="33" applyNumberFormat="1" applyFont="1" applyFill="1" applyBorder="1" applyAlignment="1">
      <alignment/>
    </xf>
    <xf numFmtId="185" fontId="0" fillId="37" borderId="17" xfId="0" applyNumberFormat="1" applyFill="1" applyBorder="1" applyAlignment="1">
      <alignment/>
    </xf>
    <xf numFmtId="185" fontId="0" fillId="36" borderId="17" xfId="0" applyNumberFormat="1" applyFill="1" applyBorder="1" applyAlignment="1">
      <alignment/>
    </xf>
    <xf numFmtId="0" fontId="0" fillId="35" borderId="17" xfId="0" applyFill="1" applyBorder="1" applyAlignment="1">
      <alignment/>
    </xf>
    <xf numFmtId="185" fontId="0" fillId="35" borderId="17" xfId="0" applyNumberFormat="1" applyFill="1" applyBorder="1" applyAlignment="1">
      <alignment horizontal="right"/>
    </xf>
    <xf numFmtId="185" fontId="0" fillId="0" borderId="34" xfId="0" applyNumberFormat="1" applyFill="1" applyBorder="1" applyAlignment="1">
      <alignment/>
    </xf>
    <xf numFmtId="185" fontId="0" fillId="37" borderId="35" xfId="33" applyNumberFormat="1" applyFont="1" applyFill="1" applyBorder="1" applyAlignment="1">
      <alignment/>
    </xf>
    <xf numFmtId="185" fontId="0" fillId="35" borderId="17" xfId="33" applyNumberFormat="1" applyFont="1" applyFill="1" applyBorder="1" applyAlignment="1">
      <alignment horizontal="center"/>
    </xf>
    <xf numFmtId="185" fontId="8" fillId="0" borderId="17" xfId="33" applyNumberFormat="1" applyFont="1" applyBorder="1" applyAlignment="1">
      <alignment horizontal="center"/>
    </xf>
    <xf numFmtId="185" fontId="5" fillId="35" borderId="17" xfId="33" applyNumberFormat="1" applyFont="1" applyFill="1" applyBorder="1" applyAlignment="1">
      <alignment horizontal="center"/>
    </xf>
    <xf numFmtId="185" fontId="8" fillId="0" borderId="17" xfId="33" applyNumberFormat="1" applyFont="1" applyBorder="1" applyAlignment="1">
      <alignment/>
    </xf>
    <xf numFmtId="185" fontId="0" fillId="37" borderId="17" xfId="0" applyNumberFormat="1" applyFill="1" applyBorder="1" applyAlignment="1">
      <alignment horizontal="right" vertical="center"/>
    </xf>
    <xf numFmtId="0" fontId="0" fillId="37" borderId="17" xfId="0" applyFill="1" applyBorder="1" applyAlignment="1">
      <alignment horizontal="right" vertical="center"/>
    </xf>
    <xf numFmtId="41" fontId="0" fillId="0" borderId="17" xfId="0" applyNumberFormat="1" applyBorder="1" applyAlignment="1">
      <alignment/>
    </xf>
    <xf numFmtId="41" fontId="0" fillId="34" borderId="17" xfId="33" applyNumberFormat="1" applyFont="1" applyFill="1" applyBorder="1" applyAlignment="1">
      <alignment/>
    </xf>
    <xf numFmtId="41" fontId="0" fillId="38" borderId="17" xfId="0" applyNumberFormat="1" applyFill="1" applyBorder="1" applyAlignment="1">
      <alignment/>
    </xf>
    <xf numFmtId="41" fontId="5" fillId="38" borderId="17" xfId="0" applyNumberFormat="1" applyFont="1" applyFill="1" applyBorder="1" applyAlignment="1">
      <alignment/>
    </xf>
    <xf numFmtId="41" fontId="0" fillId="35" borderId="17" xfId="0" applyNumberFormat="1" applyFont="1" applyFill="1" applyBorder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  <protection locked="0"/>
    </xf>
    <xf numFmtId="185" fontId="8" fillId="0" borderId="17" xfId="33" applyNumberFormat="1" applyFont="1" applyBorder="1" applyAlignment="1">
      <alignment horizontal="left"/>
    </xf>
    <xf numFmtId="185" fontId="0" fillId="39" borderId="17" xfId="33" applyNumberFormat="1" applyFont="1" applyFill="1" applyBorder="1" applyAlignment="1">
      <alignment/>
    </xf>
    <xf numFmtId="41" fontId="0" fillId="34" borderId="17" xfId="0" applyNumberFormat="1" applyFill="1" applyBorder="1" applyAlignment="1">
      <alignment/>
    </xf>
    <xf numFmtId="41" fontId="0" fillId="40" borderId="17" xfId="0" applyNumberFormat="1" applyFill="1" applyBorder="1" applyAlignment="1">
      <alignment/>
    </xf>
    <xf numFmtId="185" fontId="15" fillId="0" borderId="0" xfId="33" applyNumberFormat="1" applyFont="1" applyAlignment="1">
      <alignment/>
    </xf>
    <xf numFmtId="0" fontId="16" fillId="0" borderId="0" xfId="0" applyFont="1" applyAlignment="1">
      <alignment/>
    </xf>
    <xf numFmtId="185" fontId="16" fillId="0" borderId="0" xfId="33" applyNumberFormat="1" applyFont="1" applyAlignment="1">
      <alignment/>
    </xf>
    <xf numFmtId="181" fontId="16" fillId="0" borderId="36" xfId="34" applyFont="1" applyBorder="1" applyAlignment="1">
      <alignment horizontal="distributed" vertical="distributed"/>
    </xf>
    <xf numFmtId="0" fontId="16" fillId="0" borderId="10" xfId="0" applyFont="1" applyBorder="1" applyAlignment="1">
      <alignment/>
    </xf>
    <xf numFmtId="185" fontId="16" fillId="0" borderId="10" xfId="33" applyNumberFormat="1" applyFont="1" applyBorder="1" applyAlignment="1">
      <alignment/>
    </xf>
    <xf numFmtId="181" fontId="16" fillId="0" borderId="37" xfId="34" applyFont="1" applyBorder="1" applyAlignment="1">
      <alignment horizontal="distributed" vertical="distributed" wrapText="1"/>
    </xf>
    <xf numFmtId="0" fontId="16" fillId="0" borderId="0" xfId="0" applyFont="1" applyAlignment="1">
      <alignment horizontal="centerContinuous"/>
    </xf>
    <xf numFmtId="185" fontId="16" fillId="0" borderId="0" xfId="33" applyNumberFormat="1" applyFont="1" applyAlignment="1">
      <alignment horizontal="centerContinuous"/>
    </xf>
    <xf numFmtId="181" fontId="16" fillId="0" borderId="0" xfId="34" applyFont="1" applyAlignment="1">
      <alignment horizontal="centerContinuous"/>
    </xf>
    <xf numFmtId="0" fontId="16" fillId="0" borderId="0" xfId="0" applyFont="1" applyAlignment="1">
      <alignment horizontal="centerContinuous" wrapText="1"/>
    </xf>
    <xf numFmtId="0" fontId="16" fillId="0" borderId="0" xfId="0" applyFont="1" applyBorder="1" applyAlignment="1">
      <alignment horizontal="centerContinuous"/>
    </xf>
    <xf numFmtId="0" fontId="16" fillId="0" borderId="20" xfId="0" applyFont="1" applyBorder="1" applyAlignment="1">
      <alignment vertical="center"/>
    </xf>
    <xf numFmtId="185" fontId="16" fillId="0" borderId="27" xfId="33" applyNumberFormat="1" applyFont="1" applyBorder="1" applyAlignment="1">
      <alignment horizontal="center" vertical="center"/>
    </xf>
    <xf numFmtId="181" fontId="16" fillId="0" borderId="22" xfId="34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11" xfId="0" applyFont="1" applyBorder="1" applyAlignment="1">
      <alignment horizontal="centerContinuous"/>
    </xf>
    <xf numFmtId="0" fontId="16" fillId="0" borderId="21" xfId="0" applyFont="1" applyBorder="1" applyAlignment="1">
      <alignment horizontal="centerContinuous"/>
    </xf>
    <xf numFmtId="0" fontId="16" fillId="0" borderId="26" xfId="0" applyFont="1" applyBorder="1" applyAlignment="1">
      <alignment horizontal="centerContinuous"/>
    </xf>
    <xf numFmtId="0" fontId="16" fillId="0" borderId="15" xfId="0" applyFont="1" applyBorder="1" applyAlignment="1">
      <alignment horizontal="centerContinuous"/>
    </xf>
    <xf numFmtId="185" fontId="16" fillId="0" borderId="36" xfId="33" applyNumberFormat="1" applyFont="1" applyBorder="1" applyAlignment="1">
      <alignment/>
    </xf>
    <xf numFmtId="185" fontId="16" fillId="0" borderId="16" xfId="33" applyNumberFormat="1" applyFont="1" applyBorder="1" applyAlignment="1">
      <alignment/>
    </xf>
    <xf numFmtId="181" fontId="16" fillId="0" borderId="16" xfId="34" applyFont="1" applyBorder="1" applyAlignment="1">
      <alignment/>
    </xf>
    <xf numFmtId="0" fontId="16" fillId="0" borderId="16" xfId="0" applyFont="1" applyBorder="1" applyAlignment="1">
      <alignment wrapText="1"/>
    </xf>
    <xf numFmtId="192" fontId="16" fillId="0" borderId="0" xfId="0" applyNumberFormat="1" applyFont="1" applyAlignment="1">
      <alignment vertical="center"/>
    </xf>
    <xf numFmtId="0" fontId="16" fillId="0" borderId="25" xfId="0" applyFont="1" applyBorder="1" applyAlignment="1">
      <alignment horizontal="centerContinuous"/>
    </xf>
    <xf numFmtId="185" fontId="16" fillId="0" borderId="38" xfId="33" applyNumberFormat="1" applyFont="1" applyBorder="1" applyAlignment="1">
      <alignment/>
    </xf>
    <xf numFmtId="185" fontId="16" fillId="0" borderId="17" xfId="33" applyNumberFormat="1" applyFont="1" applyBorder="1" applyAlignment="1">
      <alignment/>
    </xf>
    <xf numFmtId="181" fontId="16" fillId="0" borderId="17" xfId="34" applyFont="1" applyBorder="1" applyAlignment="1">
      <alignment/>
    </xf>
    <xf numFmtId="0" fontId="16" fillId="0" borderId="17" xfId="0" applyFont="1" applyBorder="1" applyAlignment="1">
      <alignment wrapText="1"/>
    </xf>
    <xf numFmtId="192" fontId="16" fillId="0" borderId="39" xfId="0" applyNumberFormat="1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188" fontId="16" fillId="0" borderId="39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Continuous"/>
    </xf>
    <xf numFmtId="0" fontId="16" fillId="0" borderId="24" xfId="0" applyFont="1" applyBorder="1" applyAlignment="1">
      <alignment horizontal="centerContinuous"/>
    </xf>
    <xf numFmtId="41" fontId="16" fillId="0" borderId="17" xfId="0" applyNumberFormat="1" applyFont="1" applyBorder="1" applyAlignment="1">
      <alignment wrapText="1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Continuous"/>
    </xf>
    <xf numFmtId="0" fontId="16" fillId="0" borderId="25" xfId="0" applyFont="1" applyBorder="1" applyAlignment="1">
      <alignment horizontal="center"/>
    </xf>
    <xf numFmtId="0" fontId="16" fillId="0" borderId="12" xfId="0" applyFont="1" applyBorder="1" applyAlignment="1">
      <alignment horizontal="centerContinuous"/>
    </xf>
    <xf numFmtId="185" fontId="16" fillId="0" borderId="17" xfId="0" applyNumberFormat="1" applyFont="1" applyBorder="1" applyAlignment="1">
      <alignment wrapText="1"/>
    </xf>
    <xf numFmtId="0" fontId="16" fillId="0" borderId="23" xfId="0" applyFont="1" applyBorder="1" applyAlignment="1">
      <alignment horizontal="centerContinuous"/>
    </xf>
    <xf numFmtId="0" fontId="16" fillId="0" borderId="26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185" fontId="16" fillId="33" borderId="17" xfId="33" applyNumberFormat="1" applyFont="1" applyFill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20" xfId="0" applyFont="1" applyBorder="1" applyAlignment="1" quotePrefix="1">
      <alignment horizontal="centerContinuous"/>
    </xf>
    <xf numFmtId="0" fontId="16" fillId="0" borderId="0" xfId="0" applyFont="1" applyBorder="1" applyAlignment="1">
      <alignment/>
    </xf>
    <xf numFmtId="0" fontId="16" fillId="0" borderId="19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0" fontId="16" fillId="0" borderId="24" xfId="0" applyFont="1" applyBorder="1" applyAlignment="1">
      <alignment horizontal="center"/>
    </xf>
    <xf numFmtId="185" fontId="16" fillId="0" borderId="17" xfId="33" applyNumberFormat="1" applyFont="1" applyBorder="1" applyAlignment="1">
      <alignment horizontal="right"/>
    </xf>
    <xf numFmtId="185" fontId="16" fillId="0" borderId="37" xfId="33" applyNumberFormat="1" applyFont="1" applyBorder="1" applyAlignment="1">
      <alignment/>
    </xf>
    <xf numFmtId="185" fontId="16" fillId="0" borderId="18" xfId="33" applyNumberFormat="1" applyFont="1" applyBorder="1" applyAlignment="1">
      <alignment/>
    </xf>
    <xf numFmtId="181" fontId="16" fillId="0" borderId="18" xfId="34" applyFont="1" applyBorder="1" applyAlignment="1">
      <alignment/>
    </xf>
    <xf numFmtId="41" fontId="16" fillId="0" borderId="18" xfId="0" applyNumberFormat="1" applyFont="1" applyBorder="1" applyAlignment="1">
      <alignment wrapText="1"/>
    </xf>
    <xf numFmtId="188" fontId="16" fillId="0" borderId="40" xfId="0" applyNumberFormat="1" applyFont="1" applyBorder="1" applyAlignment="1">
      <alignment/>
    </xf>
    <xf numFmtId="188" fontId="0" fillId="37" borderId="17" xfId="0" applyNumberFormat="1" applyFill="1" applyBorder="1" applyAlignment="1">
      <alignment/>
    </xf>
    <xf numFmtId="185" fontId="6" fillId="0" borderId="39" xfId="33" applyNumberFormat="1" applyFont="1" applyBorder="1" applyAlignment="1">
      <alignment horizontal="center"/>
    </xf>
    <xf numFmtId="0" fontId="0" fillId="0" borderId="41" xfId="0" applyBorder="1" applyAlignment="1">
      <alignment/>
    </xf>
    <xf numFmtId="0" fontId="9" fillId="0" borderId="0" xfId="0" applyFont="1" applyAlignment="1" applyProtection="1">
      <alignment horizontal="left" vertical="top" wrapText="1"/>
      <protection locked="0"/>
    </xf>
    <xf numFmtId="185" fontId="16" fillId="0" borderId="26" xfId="33" applyNumberFormat="1" applyFont="1" applyBorder="1" applyAlignment="1">
      <alignment horizontal="distributed" vertical="distributed"/>
    </xf>
    <xf numFmtId="0" fontId="15" fillId="0" borderId="15" xfId="0" applyFont="1" applyBorder="1" applyAlignment="1">
      <alignment horizontal="distributed" vertical="distributed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6" fillId="0" borderId="19" xfId="0" applyFont="1" applyBorder="1" applyAlignment="1">
      <alignment horizontal="distributed" vertical="distributed"/>
    </xf>
    <xf numFmtId="0" fontId="15" fillId="0" borderId="14" xfId="0" applyFont="1" applyBorder="1" applyAlignment="1">
      <alignment horizontal="distributed" vertical="distributed"/>
    </xf>
    <xf numFmtId="0" fontId="16" fillId="0" borderId="11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42" xfId="0" applyFont="1" applyBorder="1" applyAlignment="1">
      <alignment horizontal="distributed" vertical="distributed"/>
    </xf>
    <xf numFmtId="0" fontId="16" fillId="0" borderId="43" xfId="0" applyFont="1" applyBorder="1" applyAlignment="1">
      <alignment horizontal="distributed" vertical="distributed"/>
    </xf>
    <xf numFmtId="0" fontId="16" fillId="0" borderId="44" xfId="0" applyFont="1" applyBorder="1" applyAlignment="1">
      <alignment horizontal="distributed" vertical="distributed"/>
    </xf>
    <xf numFmtId="0" fontId="16" fillId="0" borderId="45" xfId="0" applyFont="1" applyBorder="1" applyAlignment="1">
      <alignment horizontal="distributed" vertical="distributed"/>
    </xf>
    <xf numFmtId="0" fontId="16" fillId="0" borderId="46" xfId="0" applyFont="1" applyBorder="1" applyAlignment="1">
      <alignment horizontal="distributed" vertical="distributed"/>
    </xf>
    <xf numFmtId="0" fontId="16" fillId="0" borderId="47" xfId="0" applyFont="1" applyBorder="1" applyAlignment="1">
      <alignment horizontal="distributed" vertical="distributed"/>
    </xf>
    <xf numFmtId="0" fontId="16" fillId="0" borderId="16" xfId="0" applyFont="1" applyBorder="1" applyAlignment="1">
      <alignment horizontal="distributed" vertical="distributed" wrapText="1"/>
    </xf>
    <xf numFmtId="0" fontId="15" fillId="0" borderId="48" xfId="0" applyFont="1" applyBorder="1" applyAlignment="1">
      <alignment horizontal="distributed" vertical="distributed"/>
    </xf>
    <xf numFmtId="0" fontId="16" fillId="0" borderId="18" xfId="0" applyFont="1" applyBorder="1" applyAlignment="1">
      <alignment horizontal="distributed" vertical="distributed" wrapText="1"/>
    </xf>
    <xf numFmtId="0" fontId="15" fillId="0" borderId="49" xfId="0" applyFont="1" applyBorder="1" applyAlignment="1">
      <alignment horizontal="distributed" vertical="distributed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6" fillId="0" borderId="19" xfId="0" applyFont="1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6</xdr:row>
      <xdr:rowOff>104775</xdr:rowOff>
    </xdr:from>
    <xdr:to>
      <xdr:col>14</xdr:col>
      <xdr:colOff>771525</xdr:colOff>
      <xdr:row>7</xdr:row>
      <xdr:rowOff>142875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944100" y="1238250"/>
          <a:ext cx="6953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41148" rIns="0" bIns="4114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</a:p>
      </xdr:txBody>
    </xdr:sp>
    <xdr:clientData/>
  </xdr:twoCellAnchor>
  <xdr:twoCellAnchor>
    <xdr:from>
      <xdr:col>1</xdr:col>
      <xdr:colOff>190500</xdr:colOff>
      <xdr:row>24</xdr:row>
      <xdr:rowOff>38100</xdr:rowOff>
    </xdr:from>
    <xdr:to>
      <xdr:col>2</xdr:col>
      <xdr:colOff>114300</xdr:colOff>
      <xdr:row>27</xdr:row>
      <xdr:rowOff>76200</xdr:rowOff>
    </xdr:to>
    <xdr:sp>
      <xdr:nvSpPr>
        <xdr:cNvPr id="2" name="文字 9"/>
        <xdr:cNvSpPr txBox="1">
          <a:spLocks noChangeArrowheads="1"/>
        </xdr:cNvSpPr>
      </xdr:nvSpPr>
      <xdr:spPr>
        <a:xfrm>
          <a:off x="485775" y="4600575"/>
          <a:ext cx="21907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客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車</a:t>
          </a:r>
        </a:p>
      </xdr:txBody>
    </xdr:sp>
    <xdr:clientData/>
  </xdr:twoCellAnchor>
  <xdr:twoCellAnchor>
    <xdr:from>
      <xdr:col>1</xdr:col>
      <xdr:colOff>200025</xdr:colOff>
      <xdr:row>28</xdr:row>
      <xdr:rowOff>114300</xdr:rowOff>
    </xdr:from>
    <xdr:to>
      <xdr:col>2</xdr:col>
      <xdr:colOff>114300</xdr:colOff>
      <xdr:row>31</xdr:row>
      <xdr:rowOff>114300</xdr:rowOff>
    </xdr:to>
    <xdr:sp>
      <xdr:nvSpPr>
        <xdr:cNvPr id="3" name="文字 10"/>
        <xdr:cNvSpPr txBox="1">
          <a:spLocks noChangeArrowheads="1"/>
        </xdr:cNvSpPr>
      </xdr:nvSpPr>
      <xdr:spPr>
        <a:xfrm>
          <a:off x="495300" y="5438775"/>
          <a:ext cx="209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41148" rIns="0" bIns="4114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貨車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3</xdr:row>
      <xdr:rowOff>114300</xdr:rowOff>
    </xdr:from>
    <xdr:to>
      <xdr:col>14</xdr:col>
      <xdr:colOff>762000</xdr:colOff>
      <xdr:row>4</xdr:row>
      <xdr:rowOff>123825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486900" y="828675"/>
          <a:ext cx="6858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41148" rIns="0" bIns="4114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附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</a:t>
          </a:r>
        </a:p>
      </xdr:txBody>
    </xdr:sp>
    <xdr:clientData/>
  </xdr:twoCellAnchor>
  <xdr:twoCellAnchor>
    <xdr:from>
      <xdr:col>0</xdr:col>
      <xdr:colOff>76200</xdr:colOff>
      <xdr:row>0</xdr:row>
      <xdr:rowOff>152400</xdr:rowOff>
    </xdr:from>
    <xdr:to>
      <xdr:col>3</xdr:col>
      <xdr:colOff>76200</xdr:colOff>
      <xdr:row>2</xdr:row>
      <xdr:rowOff>38100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6200" y="152400"/>
          <a:ext cx="885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類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報</a:t>
          </a:r>
        </a:p>
      </xdr:txBody>
    </xdr:sp>
    <xdr:clientData/>
  </xdr:twoCellAnchor>
  <xdr:twoCellAnchor>
    <xdr:from>
      <xdr:col>3</xdr:col>
      <xdr:colOff>152400</xdr:colOff>
      <xdr:row>1</xdr:row>
      <xdr:rowOff>9525</xdr:rowOff>
    </xdr:from>
    <xdr:to>
      <xdr:col>5</xdr:col>
      <xdr:colOff>419100</xdr:colOff>
      <xdr:row>1</xdr:row>
      <xdr:rowOff>209550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1038225" y="257175"/>
          <a:ext cx="14954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次月十五日以前編報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14</xdr:col>
      <xdr:colOff>647700</xdr:colOff>
      <xdr:row>2</xdr:row>
      <xdr:rowOff>114300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8334375" y="190500"/>
          <a:ext cx="17240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編報機關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臺東縣稅務局牌照稅股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表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2613-01-08-2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單位：元</a:t>
          </a:r>
        </a:p>
      </xdr:txBody>
    </xdr:sp>
    <xdr:clientData/>
  </xdr:twoCellAnchor>
  <xdr:twoCellAnchor>
    <xdr:from>
      <xdr:col>13</xdr:col>
      <xdr:colOff>0</xdr:colOff>
      <xdr:row>1</xdr:row>
      <xdr:rowOff>142875</xdr:rowOff>
    </xdr:from>
    <xdr:to>
      <xdr:col>14</xdr:col>
      <xdr:colOff>657225</xdr:colOff>
      <xdr:row>1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34375" y="3905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200025</xdr:rowOff>
    </xdr:from>
    <xdr:to>
      <xdr:col>13</xdr:col>
      <xdr:colOff>0</xdr:colOff>
      <xdr:row>2</xdr:row>
      <xdr:rowOff>85725</xdr:rowOff>
    </xdr:to>
    <xdr:sp>
      <xdr:nvSpPr>
        <xdr:cNvPr id="6" name="Line 6"/>
        <xdr:cNvSpPr>
          <a:spLocks/>
        </xdr:cNvSpPr>
      </xdr:nvSpPr>
      <xdr:spPr>
        <a:xfrm>
          <a:off x="8334375" y="2000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13</xdr:col>
      <xdr:colOff>495300</xdr:colOff>
      <xdr:row>39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6867525" y="8324850"/>
          <a:ext cx="19621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製表日期：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02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05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9"/>
  <sheetViews>
    <sheetView zoomScale="160" zoomScaleNormal="160" zoomScalePageLayoutView="0" workbookViewId="0" topLeftCell="A1">
      <selection activeCell="B17" sqref="B17"/>
    </sheetView>
  </sheetViews>
  <sheetFormatPr defaultColWidth="9.00390625" defaultRowHeight="15.75"/>
  <cols>
    <col min="1" max="1" width="13.75390625" style="0" customWidth="1"/>
    <col min="2" max="2" width="12.625" style="0" customWidth="1"/>
    <col min="3" max="3" width="10.875" style="25" customWidth="1"/>
    <col min="4" max="4" width="10.875" style="0" customWidth="1"/>
    <col min="5" max="5" width="18.75390625" style="25" customWidth="1"/>
    <col min="6" max="6" width="13.25390625" style="25" bestFit="1" customWidth="1"/>
    <col min="7" max="7" width="18.50390625" style="25" customWidth="1"/>
    <col min="8" max="8" width="10.125" style="0" customWidth="1"/>
  </cols>
  <sheetData>
    <row r="1" spans="1:8" ht="16.5">
      <c r="A1" s="41"/>
      <c r="B1" s="45" t="s">
        <v>0</v>
      </c>
      <c r="C1" s="46" t="s">
        <v>1</v>
      </c>
      <c r="D1" s="45" t="s">
        <v>2</v>
      </c>
      <c r="E1" s="83" t="s">
        <v>3</v>
      </c>
      <c r="F1" s="46" t="s">
        <v>4</v>
      </c>
      <c r="G1" s="46" t="s">
        <v>5</v>
      </c>
      <c r="H1" s="43" t="s">
        <v>6</v>
      </c>
    </row>
    <row r="2" spans="1:8" ht="16.5">
      <c r="A2" s="44" t="s">
        <v>7</v>
      </c>
      <c r="B2" s="102">
        <v>5</v>
      </c>
      <c r="C2" s="67">
        <v>19</v>
      </c>
      <c r="D2" s="93">
        <f aca="true" t="shared" si="0" ref="D2:D14">SUM(B2:C2)</f>
        <v>24</v>
      </c>
      <c r="E2" s="91">
        <v>32013</v>
      </c>
      <c r="F2" s="67">
        <v>81438</v>
      </c>
      <c r="G2" s="90">
        <f>SUM(E2:F2)</f>
        <v>113451</v>
      </c>
      <c r="H2" s="106">
        <v>0</v>
      </c>
    </row>
    <row r="3" spans="1:8" ht="16.5">
      <c r="A3" s="44" t="s">
        <v>8</v>
      </c>
      <c r="B3" s="103">
        <v>547</v>
      </c>
      <c r="C3" s="67">
        <v>1005</v>
      </c>
      <c r="D3" s="93">
        <f t="shared" si="0"/>
        <v>1552</v>
      </c>
      <c r="E3" s="102">
        <v>3425925</v>
      </c>
      <c r="F3" s="67">
        <v>5906265</v>
      </c>
      <c r="G3" s="90">
        <f aca="true" t="shared" si="1" ref="G3:G14">SUM(E3:F3)</f>
        <v>9332190</v>
      </c>
      <c r="H3" s="106">
        <v>122</v>
      </c>
    </row>
    <row r="4" spans="1:8" ht="16.5">
      <c r="A4" s="44" t="s">
        <v>9</v>
      </c>
      <c r="B4" s="103">
        <v>95</v>
      </c>
      <c r="C4" s="67">
        <v>243</v>
      </c>
      <c r="D4" s="93">
        <f t="shared" si="0"/>
        <v>338</v>
      </c>
      <c r="E4" s="102">
        <v>256077</v>
      </c>
      <c r="F4" s="67">
        <v>488395</v>
      </c>
      <c r="G4" s="90">
        <f t="shared" si="1"/>
        <v>744472</v>
      </c>
      <c r="H4" s="106">
        <v>9</v>
      </c>
    </row>
    <row r="5" spans="1:8" ht="16.5">
      <c r="A5" s="44" t="s">
        <v>64</v>
      </c>
      <c r="B5" s="102"/>
      <c r="C5" s="85">
        <v>4</v>
      </c>
      <c r="D5" s="93">
        <f t="shared" si="0"/>
        <v>4</v>
      </c>
      <c r="E5" s="91"/>
      <c r="F5" s="85">
        <v>11798</v>
      </c>
      <c r="G5" s="90">
        <f t="shared" si="1"/>
        <v>11798</v>
      </c>
      <c r="H5" s="107"/>
    </row>
    <row r="6" spans="1:8" ht="16.5">
      <c r="A6" s="44" t="s">
        <v>86</v>
      </c>
      <c r="B6" s="102"/>
      <c r="C6" s="105">
        <v>3</v>
      </c>
      <c r="D6" s="93">
        <f>SUM(B6:C6)</f>
        <v>3</v>
      </c>
      <c r="E6" s="91"/>
      <c r="F6" s="84">
        <v>10548</v>
      </c>
      <c r="G6" s="90">
        <f t="shared" si="1"/>
        <v>10548</v>
      </c>
      <c r="H6" s="106"/>
    </row>
    <row r="7" spans="1:8" ht="16.5">
      <c r="A7" s="44" t="s">
        <v>65</v>
      </c>
      <c r="B7" s="102"/>
      <c r="C7" s="85"/>
      <c r="D7" s="93">
        <f>SUM(B7:C7)</f>
        <v>0</v>
      </c>
      <c r="E7" s="91"/>
      <c r="F7" s="85"/>
      <c r="G7" s="90">
        <f t="shared" si="1"/>
        <v>0</v>
      </c>
      <c r="H7" s="106"/>
    </row>
    <row r="8" spans="1:8" ht="16.5">
      <c r="A8" s="44" t="s">
        <v>10</v>
      </c>
      <c r="B8" s="102">
        <v>20</v>
      </c>
      <c r="C8" s="67">
        <v>51</v>
      </c>
      <c r="D8" s="93">
        <f t="shared" si="0"/>
        <v>71</v>
      </c>
      <c r="E8" s="91">
        <v>11918</v>
      </c>
      <c r="F8" s="67">
        <v>44457</v>
      </c>
      <c r="G8" s="90">
        <f t="shared" si="1"/>
        <v>56375</v>
      </c>
      <c r="H8" s="106">
        <v>3</v>
      </c>
    </row>
    <row r="9" spans="1:8" ht="16.5">
      <c r="A9" s="44" t="s">
        <v>89</v>
      </c>
      <c r="B9" s="102">
        <v>51</v>
      </c>
      <c r="C9" s="84">
        <v>146</v>
      </c>
      <c r="D9" s="93">
        <f t="shared" si="0"/>
        <v>197</v>
      </c>
      <c r="E9" s="91">
        <v>43982</v>
      </c>
      <c r="F9" s="84">
        <v>172395</v>
      </c>
      <c r="G9" s="90">
        <f t="shared" si="1"/>
        <v>216377</v>
      </c>
      <c r="H9" s="106">
        <v>1</v>
      </c>
    </row>
    <row r="10" spans="1:8" ht="16.5">
      <c r="A10" s="44" t="s">
        <v>12</v>
      </c>
      <c r="B10" s="102"/>
      <c r="C10" s="86"/>
      <c r="D10" s="93">
        <f t="shared" si="0"/>
        <v>0</v>
      </c>
      <c r="E10" s="91"/>
      <c r="F10" s="86"/>
      <c r="G10" s="90">
        <f t="shared" si="1"/>
        <v>0</v>
      </c>
      <c r="H10" s="106"/>
    </row>
    <row r="11" spans="1:8" ht="16.5">
      <c r="A11" s="44" t="s">
        <v>112</v>
      </c>
      <c r="B11" s="102"/>
      <c r="C11" s="67">
        <v>4</v>
      </c>
      <c r="D11" s="93">
        <f t="shared" si="0"/>
        <v>4</v>
      </c>
      <c r="E11" s="91"/>
      <c r="F11" s="67">
        <v>60581</v>
      </c>
      <c r="G11" s="90">
        <f t="shared" si="1"/>
        <v>60581</v>
      </c>
      <c r="H11" s="106"/>
    </row>
    <row r="12" spans="1:8" ht="16.5">
      <c r="A12" s="44" t="s">
        <v>113</v>
      </c>
      <c r="B12" s="102">
        <v>1</v>
      </c>
      <c r="C12" s="85">
        <v>2</v>
      </c>
      <c r="D12" s="93">
        <f t="shared" si="0"/>
        <v>3</v>
      </c>
      <c r="E12" s="91">
        <v>171</v>
      </c>
      <c r="F12" s="118">
        <v>11577</v>
      </c>
      <c r="G12" s="90">
        <f t="shared" si="1"/>
        <v>11748</v>
      </c>
      <c r="H12" s="106"/>
    </row>
    <row r="13" spans="1:8" ht="16.5">
      <c r="A13" s="44" t="s">
        <v>13</v>
      </c>
      <c r="B13" s="102"/>
      <c r="C13" s="86"/>
      <c r="D13" s="93">
        <f t="shared" si="0"/>
        <v>0</v>
      </c>
      <c r="E13" s="91"/>
      <c r="F13" s="86"/>
      <c r="G13" s="90">
        <f t="shared" si="1"/>
        <v>0</v>
      </c>
      <c r="H13" s="106"/>
    </row>
    <row r="14" spans="1:8" ht="16.5">
      <c r="A14" s="44" t="s">
        <v>14</v>
      </c>
      <c r="B14" s="102"/>
      <c r="C14" s="85"/>
      <c r="D14" s="93">
        <f t="shared" si="0"/>
        <v>0</v>
      </c>
      <c r="E14" s="97"/>
      <c r="F14" s="85"/>
      <c r="G14" s="90">
        <f t="shared" si="1"/>
        <v>0</v>
      </c>
      <c r="H14" s="106"/>
    </row>
    <row r="15" spans="1:6" ht="16.5">
      <c r="A15" s="41"/>
      <c r="B15" s="45" t="s">
        <v>90</v>
      </c>
      <c r="C15" s="46" t="s">
        <v>91</v>
      </c>
      <c r="D15" s="96"/>
      <c r="E15" s="180"/>
      <c r="F15" s="181"/>
    </row>
    <row r="16" spans="1:8" ht="16.5">
      <c r="A16" s="44" t="s">
        <v>122</v>
      </c>
      <c r="B16" s="94">
        <v>27</v>
      </c>
      <c r="C16" s="89">
        <v>2699</v>
      </c>
      <c r="D16" s="66"/>
      <c r="E16" s="46" t="s">
        <v>106</v>
      </c>
      <c r="F16" s="98">
        <v>74934</v>
      </c>
      <c r="G16" s="101" t="s">
        <v>11</v>
      </c>
      <c r="H16" s="108">
        <v>1291</v>
      </c>
    </row>
    <row r="17" spans="1:8" ht="16.5">
      <c r="A17" s="44" t="s">
        <v>121</v>
      </c>
      <c r="B17" s="104">
        <v>4</v>
      </c>
      <c r="C17" s="42">
        <v>455</v>
      </c>
      <c r="D17" s="66"/>
      <c r="E17" s="99" t="s">
        <v>107</v>
      </c>
      <c r="F17" s="98">
        <v>3997</v>
      </c>
      <c r="G17" s="44" t="s">
        <v>112</v>
      </c>
      <c r="H17" s="108">
        <v>0</v>
      </c>
    </row>
    <row r="18" spans="5:8" ht="16.5">
      <c r="E18" s="99" t="s">
        <v>109</v>
      </c>
      <c r="F18" s="98"/>
      <c r="G18" s="44" t="s">
        <v>113</v>
      </c>
      <c r="H18" s="108">
        <v>287</v>
      </c>
    </row>
    <row r="19" spans="3:8" ht="16.5">
      <c r="C19" s="88"/>
      <c r="E19" s="99" t="s">
        <v>88</v>
      </c>
      <c r="F19" s="100"/>
      <c r="G19" s="101" t="s">
        <v>108</v>
      </c>
      <c r="H19" s="119">
        <v>0</v>
      </c>
    </row>
    <row r="20" spans="1:8" ht="16.5">
      <c r="A20" s="87" t="s">
        <v>61</v>
      </c>
      <c r="B20" s="95">
        <f>SUM(B2:B14)</f>
        <v>719</v>
      </c>
      <c r="C20" s="88"/>
      <c r="D20" s="66"/>
      <c r="E20" s="87" t="s">
        <v>63</v>
      </c>
      <c r="F20" s="92">
        <f>SUM(E2:E14,C17)</f>
        <v>3770541</v>
      </c>
      <c r="G20" s="101" t="s">
        <v>110</v>
      </c>
      <c r="H20" s="119">
        <v>0</v>
      </c>
    </row>
    <row r="21" spans="1:6" ht="16.5">
      <c r="A21" s="87" t="s">
        <v>62</v>
      </c>
      <c r="B21" s="95">
        <f>SUM(C2:C14)</f>
        <v>1477</v>
      </c>
      <c r="D21" s="66"/>
      <c r="E21" s="87" t="s">
        <v>84</v>
      </c>
      <c r="F21" s="179">
        <f>SUM(F2:F14,C16)</f>
        <v>6790153</v>
      </c>
    </row>
    <row r="22" spans="5:6" ht="16.5">
      <c r="E22" s="116" t="s">
        <v>111</v>
      </c>
      <c r="F22" s="117"/>
    </row>
    <row r="23" spans="2:3" ht="15.75">
      <c r="B23" s="25"/>
      <c r="C23"/>
    </row>
    <row r="24" spans="2:6" ht="15.75">
      <c r="B24" s="25"/>
      <c r="C24"/>
      <c r="E24"/>
      <c r="F24"/>
    </row>
    <row r="25" spans="2:7" ht="15.75">
      <c r="B25" s="25"/>
      <c r="C25"/>
      <c r="E25"/>
      <c r="F25"/>
      <c r="G25"/>
    </row>
    <row r="26" spans="2:7" ht="15.75">
      <c r="B26" s="25"/>
      <c r="C26"/>
      <c r="E26"/>
      <c r="F26"/>
      <c r="G26"/>
    </row>
    <row r="27" spans="2:7" ht="15.75">
      <c r="B27" s="25"/>
      <c r="C27"/>
      <c r="E27"/>
      <c r="F27"/>
      <c r="G27"/>
    </row>
    <row r="28" spans="2:7" ht="15.75">
      <c r="B28" s="25"/>
      <c r="C28"/>
      <c r="E28"/>
      <c r="F28"/>
      <c r="G28"/>
    </row>
    <row r="29" spans="2:7" ht="15.75">
      <c r="B29" s="25"/>
      <c r="C29"/>
      <c r="E29"/>
      <c r="F29"/>
      <c r="G29"/>
    </row>
    <row r="30" spans="2:13" ht="15.75">
      <c r="B30" s="25"/>
      <c r="C30"/>
      <c r="E30"/>
      <c r="F30"/>
      <c r="G30"/>
      <c r="M30" s="66"/>
    </row>
    <row r="31" spans="2:7" ht="15.75">
      <c r="B31" s="25"/>
      <c r="C31"/>
      <c r="E31"/>
      <c r="F31"/>
      <c r="G31"/>
    </row>
    <row r="32" spans="2:7" ht="15.75">
      <c r="B32" s="25"/>
      <c r="C32"/>
      <c r="E32"/>
      <c r="F32"/>
      <c r="G32"/>
    </row>
    <row r="33" spans="2:7" ht="15.75">
      <c r="B33" s="25"/>
      <c r="C33"/>
      <c r="E33"/>
      <c r="F33"/>
      <c r="G33"/>
    </row>
    <row r="34" spans="2:7" ht="15.75">
      <c r="B34" s="25"/>
      <c r="C34"/>
      <c r="E34"/>
      <c r="F34"/>
      <c r="G34"/>
    </row>
    <row r="35" spans="2:7" ht="15.75">
      <c r="B35" s="25"/>
      <c r="C35"/>
      <c r="E35"/>
      <c r="F35"/>
      <c r="G35"/>
    </row>
    <row r="36" spans="5:7" ht="15.75">
      <c r="E36"/>
      <c r="F36"/>
      <c r="G36"/>
    </row>
    <row r="37" ht="15.75">
      <c r="G37"/>
    </row>
    <row r="38" spans="8:11" ht="15.75">
      <c r="H38" s="25"/>
      <c r="I38" s="25"/>
      <c r="K38" s="25"/>
    </row>
    <row r="39" spans="8:11" ht="15.75">
      <c r="H39" s="25"/>
      <c r="I39" s="25"/>
      <c r="K39" s="25"/>
    </row>
  </sheetData>
  <sheetProtection/>
  <mergeCells count="1">
    <mergeCell ref="E15:F15"/>
  </mergeCells>
  <printOptions gridLines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&amp;C&amp;A</oddHeader>
    <oddFooter>&amp;C第&amp;P頁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4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O12" sqref="O12"/>
    </sheetView>
  </sheetViews>
  <sheetFormatPr defaultColWidth="9.00390625" defaultRowHeight="15.75"/>
  <cols>
    <col min="1" max="3" width="3.875" style="0" customWidth="1"/>
    <col min="4" max="4" width="7.125" style="0" customWidth="1"/>
    <col min="6" max="6" width="8.625" style="25" customWidth="1"/>
    <col min="7" max="7" width="13.625" style="25" customWidth="1"/>
    <col min="8" max="8" width="8.625" style="25" customWidth="1"/>
    <col min="9" max="9" width="13.625" style="25" customWidth="1"/>
    <col min="10" max="10" width="8.625" style="25" customWidth="1"/>
    <col min="11" max="11" width="13.625" style="25" customWidth="1"/>
    <col min="12" max="12" width="8.625" style="25" customWidth="1"/>
    <col min="13" max="13" width="13.625" style="9" customWidth="1"/>
    <col min="14" max="14" width="12.75390625" style="13" customWidth="1"/>
    <col min="15" max="15" width="10.875" style="0" customWidth="1"/>
  </cols>
  <sheetData>
    <row r="1" ht="15" customHeight="1" thickBot="1"/>
    <row r="2" spans="1:15" ht="15" customHeight="1">
      <c r="A2" s="199" t="s">
        <v>79</v>
      </c>
      <c r="B2" s="200"/>
      <c r="C2" s="201"/>
      <c r="D2" s="121"/>
      <c r="E2" s="121"/>
      <c r="F2" s="122"/>
      <c r="G2" s="122"/>
      <c r="H2" s="122"/>
      <c r="I2" s="122"/>
      <c r="J2" s="122"/>
      <c r="K2" s="122"/>
      <c r="L2" s="122"/>
      <c r="M2" s="123" t="s">
        <v>81</v>
      </c>
      <c r="N2" s="205" t="s">
        <v>115</v>
      </c>
      <c r="O2" s="206"/>
    </row>
    <row r="3" spans="1:15" ht="15" customHeight="1" thickBot="1">
      <c r="A3" s="202" t="s">
        <v>80</v>
      </c>
      <c r="B3" s="203"/>
      <c r="C3" s="204"/>
      <c r="D3" s="124"/>
      <c r="E3" s="209" t="s">
        <v>117</v>
      </c>
      <c r="F3" s="210"/>
      <c r="G3" s="210"/>
      <c r="H3" s="211"/>
      <c r="I3" s="125"/>
      <c r="J3" s="125"/>
      <c r="K3" s="125"/>
      <c r="L3" s="125"/>
      <c r="M3" s="126" t="s">
        <v>82</v>
      </c>
      <c r="N3" s="207" t="s">
        <v>116</v>
      </c>
      <c r="O3" s="208"/>
    </row>
    <row r="4" spans="1:15" ht="15" customHeight="1">
      <c r="A4" s="127" t="s">
        <v>83</v>
      </c>
      <c r="B4" s="127"/>
      <c r="C4" s="127"/>
      <c r="D4" s="127"/>
      <c r="E4" s="127"/>
      <c r="F4" s="128"/>
      <c r="G4" s="128"/>
      <c r="H4" s="128"/>
      <c r="I4" s="128"/>
      <c r="J4" s="128"/>
      <c r="K4" s="128"/>
      <c r="L4" s="128"/>
      <c r="M4" s="129"/>
      <c r="N4" s="130"/>
      <c r="O4" s="127"/>
    </row>
    <row r="5" spans="1:15" ht="15" customHeight="1">
      <c r="A5" s="127" t="s">
        <v>15</v>
      </c>
      <c r="B5" s="127"/>
      <c r="C5" s="127"/>
      <c r="D5" s="127"/>
      <c r="E5" s="127"/>
      <c r="F5" s="128"/>
      <c r="G5" s="128"/>
      <c r="H5" s="128"/>
      <c r="I5" s="128"/>
      <c r="J5" s="128"/>
      <c r="K5" s="128"/>
      <c r="L5" s="128"/>
      <c r="M5" s="129"/>
      <c r="N5" s="130"/>
      <c r="O5" s="127"/>
    </row>
    <row r="6" spans="1:15" ht="14.25" customHeight="1" thickBot="1">
      <c r="A6" s="127" t="s">
        <v>119</v>
      </c>
      <c r="B6" s="127"/>
      <c r="C6" s="127"/>
      <c r="D6" s="127"/>
      <c r="E6" s="127"/>
      <c r="F6" s="128"/>
      <c r="G6" s="128"/>
      <c r="H6" s="128"/>
      <c r="I6" s="128"/>
      <c r="J6" s="128"/>
      <c r="K6" s="128"/>
      <c r="L6" s="128"/>
      <c r="M6" s="129"/>
      <c r="N6" s="127"/>
      <c r="O6" s="131"/>
    </row>
    <row r="7" spans="1:15" s="33" customFormat="1" ht="15" customHeight="1" thickBot="1">
      <c r="A7" s="189" t="s">
        <v>66</v>
      </c>
      <c r="B7" s="189"/>
      <c r="C7" s="189"/>
      <c r="D7" s="189"/>
      <c r="E7" s="190"/>
      <c r="F7" s="183" t="s">
        <v>92</v>
      </c>
      <c r="G7" s="184"/>
      <c r="H7" s="183" t="s">
        <v>93</v>
      </c>
      <c r="I7" s="184"/>
      <c r="J7" s="183" t="s">
        <v>19</v>
      </c>
      <c r="K7" s="184"/>
      <c r="L7" s="183" t="s">
        <v>20</v>
      </c>
      <c r="M7" s="184"/>
      <c r="N7" s="187" t="s">
        <v>78</v>
      </c>
      <c r="O7" s="132"/>
    </row>
    <row r="8" spans="1:15" s="33" customFormat="1" ht="15" customHeight="1" thickBot="1">
      <c r="A8" s="191"/>
      <c r="B8" s="191"/>
      <c r="C8" s="191"/>
      <c r="D8" s="191"/>
      <c r="E8" s="192"/>
      <c r="F8" s="133" t="s">
        <v>22</v>
      </c>
      <c r="G8" s="133" t="s">
        <v>23</v>
      </c>
      <c r="H8" s="133" t="s">
        <v>22</v>
      </c>
      <c r="I8" s="133" t="s">
        <v>23</v>
      </c>
      <c r="J8" s="133" t="s">
        <v>22</v>
      </c>
      <c r="K8" s="133" t="s">
        <v>23</v>
      </c>
      <c r="L8" s="133" t="s">
        <v>22</v>
      </c>
      <c r="M8" s="134" t="s">
        <v>23</v>
      </c>
      <c r="N8" s="188"/>
      <c r="O8" s="135"/>
    </row>
    <row r="9" spans="1:15" ht="15" customHeight="1" thickBot="1">
      <c r="A9" s="136"/>
      <c r="B9" s="136"/>
      <c r="C9" s="137"/>
      <c r="D9" s="138" t="s">
        <v>67</v>
      </c>
      <c r="E9" s="139"/>
      <c r="F9" s="140">
        <f>+H9+J9</f>
        <v>2227</v>
      </c>
      <c r="G9" s="141">
        <f>+I9+K9</f>
        <v>10480185</v>
      </c>
      <c r="H9" s="141">
        <f>+H11+H12</f>
        <v>2196</v>
      </c>
      <c r="I9" s="141">
        <f>+I11+I12</f>
        <v>10477031</v>
      </c>
      <c r="J9" s="141">
        <f>+J11+J12</f>
        <v>31</v>
      </c>
      <c r="K9" s="141">
        <f>+K11+K12</f>
        <v>3154</v>
      </c>
      <c r="L9" s="141">
        <v>0</v>
      </c>
      <c r="M9" s="142">
        <v>0</v>
      </c>
      <c r="N9" s="143">
        <f>+N11+N12</f>
        <v>131</v>
      </c>
      <c r="O9" s="144">
        <v>80509</v>
      </c>
    </row>
    <row r="10" spans="1:15" ht="15" customHeight="1" thickBot="1">
      <c r="A10" s="131" t="s">
        <v>68</v>
      </c>
      <c r="B10" s="131"/>
      <c r="C10" s="145"/>
      <c r="D10" s="138" t="s">
        <v>69</v>
      </c>
      <c r="E10" s="139"/>
      <c r="F10" s="146">
        <f aca="true" t="shared" si="0" ref="F10:F20">+H10+J10</f>
        <v>2227</v>
      </c>
      <c r="G10" s="147">
        <f aca="true" t="shared" si="1" ref="G10:G40">+I10+K10</f>
        <v>10480185</v>
      </c>
      <c r="H10" s="147">
        <f>+H13+H14</f>
        <v>2196</v>
      </c>
      <c r="I10" s="147">
        <f>+I13+I14</f>
        <v>10477031</v>
      </c>
      <c r="J10" s="147">
        <f>+J13+J14</f>
        <v>31</v>
      </c>
      <c r="K10" s="147">
        <f>+K13+K14</f>
        <v>3154</v>
      </c>
      <c r="L10" s="147">
        <v>0</v>
      </c>
      <c r="M10" s="148">
        <v>0</v>
      </c>
      <c r="N10" s="149">
        <f>+N13+N14</f>
        <v>131</v>
      </c>
      <c r="O10" s="150">
        <v>80509</v>
      </c>
    </row>
    <row r="11" spans="1:15" ht="15" customHeight="1" thickBot="1">
      <c r="A11" s="131"/>
      <c r="B11" s="131"/>
      <c r="C11" s="145"/>
      <c r="D11" s="151" t="s">
        <v>70</v>
      </c>
      <c r="E11" s="152" t="s">
        <v>27</v>
      </c>
      <c r="F11" s="146">
        <f t="shared" si="0"/>
        <v>2146</v>
      </c>
      <c r="G11" s="147">
        <f t="shared" si="1"/>
        <v>10390003</v>
      </c>
      <c r="H11" s="147">
        <f>+H15+H39</f>
        <v>2115</v>
      </c>
      <c r="I11" s="147">
        <f>+I15+I39</f>
        <v>10386849</v>
      </c>
      <c r="J11" s="147">
        <f>+J15+J39</f>
        <v>31</v>
      </c>
      <c r="K11" s="147">
        <f>+K15+K39</f>
        <v>3154</v>
      </c>
      <c r="L11" s="147">
        <v>0</v>
      </c>
      <c r="M11" s="148">
        <v>0</v>
      </c>
      <c r="N11" s="149">
        <f>+N15+N39</f>
        <v>131</v>
      </c>
      <c r="O11" s="153" t="s">
        <v>118</v>
      </c>
    </row>
    <row r="12" spans="1:15" ht="15" customHeight="1" thickBot="1">
      <c r="A12" s="131"/>
      <c r="B12" s="131"/>
      <c r="C12" s="145"/>
      <c r="D12" s="154" t="s">
        <v>71</v>
      </c>
      <c r="E12" s="152" t="s">
        <v>28</v>
      </c>
      <c r="F12" s="146">
        <f t="shared" si="0"/>
        <v>81</v>
      </c>
      <c r="G12" s="147">
        <f t="shared" si="1"/>
        <v>90182</v>
      </c>
      <c r="H12" s="147">
        <f>+H16</f>
        <v>81</v>
      </c>
      <c r="I12" s="147">
        <f>+I16</f>
        <v>90182</v>
      </c>
      <c r="J12" s="147">
        <v>0</v>
      </c>
      <c r="K12" s="147">
        <v>0</v>
      </c>
      <c r="L12" s="147">
        <v>0</v>
      </c>
      <c r="M12" s="148">
        <v>0</v>
      </c>
      <c r="N12" s="147">
        <f>+'登錄'!B10</f>
        <v>0</v>
      </c>
      <c r="O12" s="153"/>
    </row>
    <row r="13" spans="1:15" ht="15" customHeight="1" thickBot="1">
      <c r="A13" s="131" t="s">
        <v>29</v>
      </c>
      <c r="B13" s="131"/>
      <c r="C13" s="145"/>
      <c r="D13" s="151" t="s">
        <v>72</v>
      </c>
      <c r="E13" s="152" t="s">
        <v>27</v>
      </c>
      <c r="F13" s="146">
        <f t="shared" si="0"/>
        <v>2146</v>
      </c>
      <c r="G13" s="147">
        <f t="shared" si="1"/>
        <v>10390003</v>
      </c>
      <c r="H13" s="147">
        <f>+H17+H40</f>
        <v>2115</v>
      </c>
      <c r="I13" s="147">
        <f>+I17+I40</f>
        <v>10386849</v>
      </c>
      <c r="J13" s="147">
        <f>+J17+J40</f>
        <v>31</v>
      </c>
      <c r="K13" s="147">
        <f>+K17+K40</f>
        <v>3154</v>
      </c>
      <c r="L13" s="147">
        <v>0</v>
      </c>
      <c r="M13" s="148">
        <v>0</v>
      </c>
      <c r="N13" s="149">
        <f>+N17+N40</f>
        <v>131</v>
      </c>
      <c r="O13" s="153"/>
    </row>
    <row r="14" spans="1:15" ht="15" customHeight="1" thickBot="1">
      <c r="A14" s="155"/>
      <c r="B14" s="155"/>
      <c r="C14" s="156"/>
      <c r="D14" s="154" t="s">
        <v>73</v>
      </c>
      <c r="E14" s="152" t="s">
        <v>28</v>
      </c>
      <c r="F14" s="146">
        <f t="shared" si="0"/>
        <v>81</v>
      </c>
      <c r="G14" s="147">
        <f t="shared" si="1"/>
        <v>90182</v>
      </c>
      <c r="H14" s="147">
        <f>+H18</f>
        <v>81</v>
      </c>
      <c r="I14" s="147">
        <f>+I18</f>
        <v>90182</v>
      </c>
      <c r="J14" s="147">
        <v>0</v>
      </c>
      <c r="K14" s="147">
        <v>0</v>
      </c>
      <c r="L14" s="147">
        <v>0</v>
      </c>
      <c r="M14" s="148">
        <v>0</v>
      </c>
      <c r="N14" s="157">
        <f>+N18</f>
        <v>0</v>
      </c>
      <c r="O14" s="153"/>
    </row>
    <row r="15" spans="1:15" ht="15" customHeight="1" thickBot="1">
      <c r="A15" s="158"/>
      <c r="B15" s="159" t="s">
        <v>24</v>
      </c>
      <c r="C15" s="137"/>
      <c r="D15" s="151" t="s">
        <v>74</v>
      </c>
      <c r="E15" s="152" t="s">
        <v>27</v>
      </c>
      <c r="F15" s="146">
        <f t="shared" si="0"/>
        <v>1949</v>
      </c>
      <c r="G15" s="147">
        <f t="shared" si="1"/>
        <v>10174917</v>
      </c>
      <c r="H15" s="147">
        <f>+H19+H25+H29+H33+H35</f>
        <v>1918</v>
      </c>
      <c r="I15" s="147">
        <f>+I19+I25+I29+I33+I35</f>
        <v>10171763</v>
      </c>
      <c r="J15" s="147">
        <f>+J19+J21+J25+J29+J33+J35</f>
        <v>31</v>
      </c>
      <c r="K15" s="147">
        <f>+K19+K21+K25+K29+K33+K35</f>
        <v>3154</v>
      </c>
      <c r="L15" s="147">
        <v>0</v>
      </c>
      <c r="M15" s="148">
        <v>0</v>
      </c>
      <c r="N15" s="149">
        <f>+N19+N21+N25+N29+N33+N35</f>
        <v>131</v>
      </c>
      <c r="O15" s="153"/>
    </row>
    <row r="16" spans="1:15" ht="15" customHeight="1" thickBot="1">
      <c r="A16" s="160" t="s">
        <v>33</v>
      </c>
      <c r="B16" s="161"/>
      <c r="C16" s="145"/>
      <c r="D16" s="154" t="s">
        <v>71</v>
      </c>
      <c r="E16" s="152" t="s">
        <v>28</v>
      </c>
      <c r="F16" s="146">
        <f t="shared" si="0"/>
        <v>81</v>
      </c>
      <c r="G16" s="147">
        <f t="shared" si="1"/>
        <v>90182</v>
      </c>
      <c r="H16" s="147">
        <f>+H22+H26+H30+H36</f>
        <v>81</v>
      </c>
      <c r="I16" s="147">
        <f>+I22+I26+I30+I36</f>
        <v>90182</v>
      </c>
      <c r="J16" s="147">
        <v>0</v>
      </c>
      <c r="K16" s="147">
        <v>0</v>
      </c>
      <c r="L16" s="147">
        <v>0</v>
      </c>
      <c r="M16" s="148">
        <v>0</v>
      </c>
      <c r="N16" s="162">
        <v>0</v>
      </c>
      <c r="O16" s="153"/>
    </row>
    <row r="17" spans="1:15" ht="15" customHeight="1" thickBot="1">
      <c r="A17" s="160"/>
      <c r="B17" s="161"/>
      <c r="C17" s="145"/>
      <c r="D17" s="151" t="s">
        <v>72</v>
      </c>
      <c r="E17" s="152" t="s">
        <v>27</v>
      </c>
      <c r="F17" s="146">
        <f>+H17+J17</f>
        <v>1949</v>
      </c>
      <c r="G17" s="147">
        <f t="shared" si="1"/>
        <v>10174917</v>
      </c>
      <c r="H17" s="147">
        <f>+H20+H23+H27+H31+H34+H37</f>
        <v>1918</v>
      </c>
      <c r="I17" s="147">
        <f>+I20+I23+I27+I31+I34+I37</f>
        <v>10171763</v>
      </c>
      <c r="J17" s="147">
        <f>+J20+J23+J27+J31+J34+J37</f>
        <v>31</v>
      </c>
      <c r="K17" s="147">
        <f>+K20+K23+K27+K31+K34+K37</f>
        <v>3154</v>
      </c>
      <c r="L17" s="147">
        <v>0</v>
      </c>
      <c r="M17" s="148">
        <v>0</v>
      </c>
      <c r="N17" s="149">
        <f>+N20+N23+N27+N31+N34+N37</f>
        <v>131</v>
      </c>
      <c r="O17" s="153"/>
    </row>
    <row r="18" spans="1:15" ht="15" customHeight="1" thickBot="1">
      <c r="A18" s="160"/>
      <c r="B18" s="163" t="s">
        <v>29</v>
      </c>
      <c r="C18" s="156"/>
      <c r="D18" s="154" t="s">
        <v>73</v>
      </c>
      <c r="E18" s="152" t="s">
        <v>28</v>
      </c>
      <c r="F18" s="146">
        <f t="shared" si="0"/>
        <v>81</v>
      </c>
      <c r="G18" s="147">
        <f t="shared" si="1"/>
        <v>90182</v>
      </c>
      <c r="H18" s="147">
        <f>+H24+H28+H32+H38</f>
        <v>81</v>
      </c>
      <c r="I18" s="147">
        <f>+I24+I28+I32+I38</f>
        <v>90182</v>
      </c>
      <c r="J18" s="147">
        <v>0</v>
      </c>
      <c r="K18" s="147">
        <v>0</v>
      </c>
      <c r="L18" s="147">
        <v>0</v>
      </c>
      <c r="M18" s="148">
        <v>0</v>
      </c>
      <c r="N18" s="157">
        <f>+N28</f>
        <v>0</v>
      </c>
      <c r="O18" s="153"/>
    </row>
    <row r="19" spans="1:15" ht="15" customHeight="1" thickBot="1">
      <c r="A19" s="160"/>
      <c r="B19" s="151" t="s">
        <v>34</v>
      </c>
      <c r="C19" s="151" t="s">
        <v>35</v>
      </c>
      <c r="D19" s="164" t="s">
        <v>74</v>
      </c>
      <c r="E19" s="165" t="s">
        <v>75</v>
      </c>
      <c r="F19" s="146">
        <f t="shared" si="0"/>
        <v>1579</v>
      </c>
      <c r="G19" s="147">
        <f t="shared" si="1"/>
        <v>9259955</v>
      </c>
      <c r="H19" s="147">
        <f>+'登錄'!D3</f>
        <v>1552</v>
      </c>
      <c r="I19" s="147">
        <f>+'登錄'!G3-'登錄'!F16</f>
        <v>9257256</v>
      </c>
      <c r="J19" s="166">
        <f>+'登錄'!B16</f>
        <v>27</v>
      </c>
      <c r="K19" s="166">
        <f>+'登錄'!C16</f>
        <v>2699</v>
      </c>
      <c r="L19" s="147">
        <v>0</v>
      </c>
      <c r="M19" s="148">
        <v>0</v>
      </c>
      <c r="N19" s="149">
        <f>+'登錄'!H3</f>
        <v>122</v>
      </c>
      <c r="O19" s="153"/>
    </row>
    <row r="20" spans="1:15" ht="15" customHeight="1" thickBot="1">
      <c r="A20" s="160"/>
      <c r="B20" s="167"/>
      <c r="C20" s="154" t="s">
        <v>36</v>
      </c>
      <c r="D20" s="164" t="s">
        <v>72</v>
      </c>
      <c r="E20" s="165" t="s">
        <v>76</v>
      </c>
      <c r="F20" s="146">
        <f t="shared" si="0"/>
        <v>1579</v>
      </c>
      <c r="G20" s="147">
        <f t="shared" si="1"/>
        <v>9259955</v>
      </c>
      <c r="H20" s="147">
        <f>+H19+'累計器'!H17</f>
        <v>1552</v>
      </c>
      <c r="I20" s="147">
        <f>+I19+'累計器'!I17</f>
        <v>9257256</v>
      </c>
      <c r="J20" s="147">
        <f>+J19+'累計器'!J17</f>
        <v>27</v>
      </c>
      <c r="K20" s="147">
        <f>+K19+'累計器'!K17</f>
        <v>2699</v>
      </c>
      <c r="L20" s="147">
        <v>0</v>
      </c>
      <c r="M20" s="148">
        <v>0</v>
      </c>
      <c r="N20" s="149">
        <f>+N19+'累計器'!N17</f>
        <v>122</v>
      </c>
      <c r="O20" s="153"/>
    </row>
    <row r="21" spans="1:15" ht="15" customHeight="1" thickBot="1">
      <c r="A21" s="160"/>
      <c r="B21" s="167" t="s">
        <v>38</v>
      </c>
      <c r="C21" s="151" t="s">
        <v>39</v>
      </c>
      <c r="D21" s="151" t="s">
        <v>70</v>
      </c>
      <c r="E21" s="152" t="s">
        <v>27</v>
      </c>
      <c r="F21" s="146">
        <f aca="true" t="shared" si="2" ref="F21:F40">+H21+J21</f>
        <v>0</v>
      </c>
      <c r="G21" s="147">
        <f>+I21+K21</f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8">
        <v>0</v>
      </c>
      <c r="N21" s="157">
        <v>0</v>
      </c>
      <c r="O21" s="153"/>
    </row>
    <row r="22" spans="1:15" ht="15" customHeight="1" thickBot="1">
      <c r="A22" s="160"/>
      <c r="B22" s="167"/>
      <c r="C22" s="167"/>
      <c r="D22" s="154" t="s">
        <v>71</v>
      </c>
      <c r="E22" s="152" t="s">
        <v>28</v>
      </c>
      <c r="F22" s="146">
        <f t="shared" si="2"/>
        <v>71</v>
      </c>
      <c r="G22" s="147">
        <f>+I22+K22</f>
        <v>56375</v>
      </c>
      <c r="H22" s="147">
        <f>+'登錄'!D8</f>
        <v>71</v>
      </c>
      <c r="I22" s="147">
        <f>+'登錄'!G8-'登錄'!F19</f>
        <v>56375</v>
      </c>
      <c r="J22" s="147">
        <v>0</v>
      </c>
      <c r="K22" s="147">
        <v>0</v>
      </c>
      <c r="L22" s="147">
        <v>0</v>
      </c>
      <c r="M22" s="148">
        <v>0</v>
      </c>
      <c r="N22" s="157">
        <v>0</v>
      </c>
      <c r="O22" s="153"/>
    </row>
    <row r="23" spans="1:15" ht="15" customHeight="1" thickBot="1">
      <c r="A23" s="160"/>
      <c r="B23" s="167" t="s">
        <v>40</v>
      </c>
      <c r="C23" s="167"/>
      <c r="D23" s="151" t="s">
        <v>72</v>
      </c>
      <c r="E23" s="152" t="s">
        <v>27</v>
      </c>
      <c r="F23" s="146">
        <f t="shared" si="2"/>
        <v>0</v>
      </c>
      <c r="G23" s="147">
        <f t="shared" si="1"/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8">
        <v>0</v>
      </c>
      <c r="N23" s="157">
        <v>0</v>
      </c>
      <c r="O23" s="153"/>
    </row>
    <row r="24" spans="1:15" ht="15" customHeight="1" thickBot="1">
      <c r="A24" s="160"/>
      <c r="B24" s="154"/>
      <c r="C24" s="154" t="s">
        <v>41</v>
      </c>
      <c r="D24" s="154" t="s">
        <v>73</v>
      </c>
      <c r="E24" s="152" t="s">
        <v>28</v>
      </c>
      <c r="F24" s="146">
        <f t="shared" si="2"/>
        <v>71</v>
      </c>
      <c r="G24" s="147">
        <f t="shared" si="1"/>
        <v>56375</v>
      </c>
      <c r="H24" s="147">
        <f>+H22+'累計器'!H21</f>
        <v>71</v>
      </c>
      <c r="I24" s="147">
        <f>+I22+'累計器'!I21</f>
        <v>56375</v>
      </c>
      <c r="J24" s="147">
        <v>0</v>
      </c>
      <c r="K24" s="147">
        <v>0</v>
      </c>
      <c r="L24" s="147">
        <v>0</v>
      </c>
      <c r="M24" s="148">
        <v>0</v>
      </c>
      <c r="N24" s="157">
        <v>0</v>
      </c>
      <c r="O24" s="153"/>
    </row>
    <row r="25" spans="1:15" ht="15" customHeight="1" thickBot="1">
      <c r="A25" s="160"/>
      <c r="B25" s="168"/>
      <c r="C25" s="137"/>
      <c r="D25" s="151" t="s">
        <v>74</v>
      </c>
      <c r="E25" s="152" t="s">
        <v>27</v>
      </c>
      <c r="F25" s="146">
        <f t="shared" si="2"/>
        <v>0</v>
      </c>
      <c r="G25" s="147">
        <f>+I25+K25</f>
        <v>0</v>
      </c>
      <c r="H25" s="147">
        <f>+'登錄'!D14</f>
        <v>0</v>
      </c>
      <c r="I25" s="147">
        <f>+'登錄'!G14-'登錄'!F18</f>
        <v>0</v>
      </c>
      <c r="J25" s="147">
        <v>0</v>
      </c>
      <c r="K25" s="147">
        <v>0</v>
      </c>
      <c r="L25" s="147">
        <v>0</v>
      </c>
      <c r="M25" s="148">
        <v>0</v>
      </c>
      <c r="N25" s="157">
        <f>+'登錄'!H14</f>
        <v>0</v>
      </c>
      <c r="O25" s="153"/>
    </row>
    <row r="26" spans="1:15" ht="15" customHeight="1" thickBot="1">
      <c r="A26" s="160"/>
      <c r="B26" s="161"/>
      <c r="C26" s="145"/>
      <c r="D26" s="154" t="s">
        <v>71</v>
      </c>
      <c r="E26" s="152" t="s">
        <v>28</v>
      </c>
      <c r="F26" s="146">
        <f t="shared" si="2"/>
        <v>4</v>
      </c>
      <c r="G26" s="147">
        <f t="shared" si="1"/>
        <v>11798</v>
      </c>
      <c r="H26" s="147">
        <f>+'登錄'!D5</f>
        <v>4</v>
      </c>
      <c r="I26" s="147">
        <f>+'登錄'!G5-'登錄'!H20</f>
        <v>11798</v>
      </c>
      <c r="J26" s="147">
        <v>0</v>
      </c>
      <c r="K26" s="147">
        <v>0</v>
      </c>
      <c r="L26" s="147">
        <v>0</v>
      </c>
      <c r="M26" s="148">
        <v>0</v>
      </c>
      <c r="N26" s="162">
        <v>0</v>
      </c>
      <c r="O26" s="153"/>
    </row>
    <row r="27" spans="1:15" ht="15" customHeight="1" thickBot="1">
      <c r="A27" s="160"/>
      <c r="B27" s="161"/>
      <c r="C27" s="145"/>
      <c r="D27" s="151" t="s">
        <v>72</v>
      </c>
      <c r="E27" s="152" t="s">
        <v>27</v>
      </c>
      <c r="F27" s="146">
        <f t="shared" si="2"/>
        <v>0</v>
      </c>
      <c r="G27" s="147">
        <f>+I27+K27</f>
        <v>0</v>
      </c>
      <c r="H27" s="147">
        <f>+H25+'累計器'!H24</f>
        <v>0</v>
      </c>
      <c r="I27" s="147">
        <f>+I25+'累計器'!I24</f>
        <v>0</v>
      </c>
      <c r="J27" s="147">
        <v>0</v>
      </c>
      <c r="K27" s="147">
        <v>0</v>
      </c>
      <c r="L27" s="147">
        <v>0</v>
      </c>
      <c r="M27" s="148">
        <v>0</v>
      </c>
      <c r="N27" s="157">
        <f>+N25+'累計器'!N24</f>
        <v>0</v>
      </c>
      <c r="O27" s="153"/>
    </row>
    <row r="28" spans="1:15" ht="15" customHeight="1" thickBot="1">
      <c r="A28" s="160"/>
      <c r="B28" s="163"/>
      <c r="C28" s="156"/>
      <c r="D28" s="154" t="s">
        <v>73</v>
      </c>
      <c r="E28" s="152" t="s">
        <v>28</v>
      </c>
      <c r="F28" s="146">
        <f t="shared" si="2"/>
        <v>4</v>
      </c>
      <c r="G28" s="147">
        <f t="shared" si="1"/>
        <v>11798</v>
      </c>
      <c r="H28" s="147">
        <f>+H26+'累計器'!H25</f>
        <v>4</v>
      </c>
      <c r="I28" s="147">
        <f>+I26+'累計器'!I25</f>
        <v>11798</v>
      </c>
      <c r="J28" s="147">
        <v>0</v>
      </c>
      <c r="K28" s="147">
        <v>0</v>
      </c>
      <c r="L28" s="147">
        <v>0</v>
      </c>
      <c r="M28" s="148">
        <v>0</v>
      </c>
      <c r="N28" s="162">
        <f>+N26+'累計器'!N25</f>
        <v>0</v>
      </c>
      <c r="O28" s="153"/>
    </row>
    <row r="29" spans="1:15" ht="15" customHeight="1" thickBot="1">
      <c r="A29" s="160"/>
      <c r="B29" s="169"/>
      <c r="C29" s="131"/>
      <c r="D29" s="151" t="s">
        <v>74</v>
      </c>
      <c r="E29" s="152" t="s">
        <v>27</v>
      </c>
      <c r="F29" s="146">
        <f t="shared" si="2"/>
        <v>366</v>
      </c>
      <c r="G29" s="147">
        <f t="shared" si="1"/>
        <v>854381</v>
      </c>
      <c r="H29" s="147">
        <f>+'登錄'!D2+'登錄'!D4</f>
        <v>362</v>
      </c>
      <c r="I29" s="147">
        <f>+'登錄'!G2+'登錄'!G4-'登錄'!F17</f>
        <v>853926</v>
      </c>
      <c r="J29" s="166">
        <f>'登錄'!B17</f>
        <v>4</v>
      </c>
      <c r="K29" s="166">
        <f>'登錄'!C17</f>
        <v>455</v>
      </c>
      <c r="L29" s="147">
        <v>0</v>
      </c>
      <c r="M29" s="148">
        <v>0</v>
      </c>
      <c r="N29" s="149">
        <f>+'登錄'!H2+'登錄'!H4</f>
        <v>9</v>
      </c>
      <c r="O29" s="153"/>
    </row>
    <row r="30" spans="1:15" ht="15" customHeight="1" thickBot="1">
      <c r="A30" s="160"/>
      <c r="B30" s="131"/>
      <c r="C30" s="131"/>
      <c r="D30" s="154" t="s">
        <v>71</v>
      </c>
      <c r="E30" s="152" t="s">
        <v>28</v>
      </c>
      <c r="F30" s="146">
        <f t="shared" si="2"/>
        <v>3</v>
      </c>
      <c r="G30" s="147">
        <f t="shared" si="1"/>
        <v>10548</v>
      </c>
      <c r="H30" s="147">
        <f>+'登錄'!D6+'登錄'!D7</f>
        <v>3</v>
      </c>
      <c r="I30" s="147">
        <f>+'登錄'!G6+'登錄'!G7-'登錄'!H19</f>
        <v>10548</v>
      </c>
      <c r="J30" s="147">
        <v>0</v>
      </c>
      <c r="K30" s="147">
        <v>0</v>
      </c>
      <c r="L30" s="147">
        <v>0</v>
      </c>
      <c r="M30" s="148">
        <v>0</v>
      </c>
      <c r="N30" s="157">
        <v>0</v>
      </c>
      <c r="O30" s="153"/>
    </row>
    <row r="31" spans="1:15" ht="15" customHeight="1" thickBot="1">
      <c r="A31" s="160"/>
      <c r="B31" s="131"/>
      <c r="C31" s="131"/>
      <c r="D31" s="151" t="s">
        <v>72</v>
      </c>
      <c r="E31" s="152" t="s">
        <v>27</v>
      </c>
      <c r="F31" s="146">
        <f t="shared" si="2"/>
        <v>366</v>
      </c>
      <c r="G31" s="147">
        <f t="shared" si="1"/>
        <v>854381</v>
      </c>
      <c r="H31" s="147">
        <f>+H29+'累計器'!H28</f>
        <v>362</v>
      </c>
      <c r="I31" s="147">
        <f>+I29+'累計器'!I28</f>
        <v>853926</v>
      </c>
      <c r="J31" s="147">
        <f>+J29+'累計器'!J28</f>
        <v>4</v>
      </c>
      <c r="K31" s="147">
        <f>+K29+'累計器'!K28</f>
        <v>455</v>
      </c>
      <c r="L31" s="147">
        <v>0</v>
      </c>
      <c r="M31" s="148">
        <v>0</v>
      </c>
      <c r="N31" s="149">
        <f>+N29+'累計器'!N28</f>
        <v>9</v>
      </c>
      <c r="O31" s="153"/>
    </row>
    <row r="32" spans="1:15" ht="15" customHeight="1" thickBot="1">
      <c r="A32" s="160"/>
      <c r="B32" s="131"/>
      <c r="C32" s="131"/>
      <c r="D32" s="154" t="s">
        <v>73</v>
      </c>
      <c r="E32" s="152" t="s">
        <v>28</v>
      </c>
      <c r="F32" s="146">
        <f t="shared" si="2"/>
        <v>3</v>
      </c>
      <c r="G32" s="147">
        <f t="shared" si="1"/>
        <v>10548</v>
      </c>
      <c r="H32" s="147">
        <f>+H30+'累計器'!H29</f>
        <v>3</v>
      </c>
      <c r="I32" s="147">
        <f>+I30+'累計器'!I29</f>
        <v>10548</v>
      </c>
      <c r="J32" s="147">
        <v>0</v>
      </c>
      <c r="K32" s="147">
        <v>0</v>
      </c>
      <c r="L32" s="147">
        <v>0</v>
      </c>
      <c r="M32" s="148">
        <v>0</v>
      </c>
      <c r="N32" s="157">
        <v>0</v>
      </c>
      <c r="O32" s="153"/>
    </row>
    <row r="33" spans="1:15" ht="15" customHeight="1" thickBot="1">
      <c r="A33" s="160"/>
      <c r="B33" s="159" t="s">
        <v>42</v>
      </c>
      <c r="C33" s="170"/>
      <c r="D33" s="164" t="s">
        <v>74</v>
      </c>
      <c r="E33" s="165" t="s">
        <v>75</v>
      </c>
      <c r="F33" s="146">
        <f t="shared" si="2"/>
        <v>0</v>
      </c>
      <c r="G33" s="147">
        <f t="shared" si="1"/>
        <v>0</v>
      </c>
      <c r="H33" s="147">
        <f>+'登錄'!D13</f>
        <v>0</v>
      </c>
      <c r="I33" s="147">
        <f>+'登錄'!G13</f>
        <v>0</v>
      </c>
      <c r="J33" s="147">
        <v>0</v>
      </c>
      <c r="K33" s="147">
        <v>0</v>
      </c>
      <c r="L33" s="147">
        <v>0</v>
      </c>
      <c r="M33" s="148">
        <v>0</v>
      </c>
      <c r="N33" s="157">
        <v>0</v>
      </c>
      <c r="O33" s="153"/>
    </row>
    <row r="34" spans="1:15" ht="15" customHeight="1" thickBot="1">
      <c r="A34" s="160"/>
      <c r="B34" s="163" t="s">
        <v>43</v>
      </c>
      <c r="C34" s="171"/>
      <c r="D34" s="164" t="s">
        <v>72</v>
      </c>
      <c r="E34" s="165" t="s">
        <v>76</v>
      </c>
      <c r="F34" s="146">
        <f t="shared" si="2"/>
        <v>0</v>
      </c>
      <c r="G34" s="147">
        <f t="shared" si="1"/>
        <v>0</v>
      </c>
      <c r="H34" s="147">
        <f>+H33+'累計器'!H31</f>
        <v>0</v>
      </c>
      <c r="I34" s="147">
        <f>+I33+'累計器'!I31</f>
        <v>0</v>
      </c>
      <c r="J34" s="147">
        <v>0</v>
      </c>
      <c r="K34" s="147">
        <v>0</v>
      </c>
      <c r="L34" s="147">
        <v>0</v>
      </c>
      <c r="M34" s="148">
        <v>0</v>
      </c>
      <c r="N34" s="157">
        <v>0</v>
      </c>
      <c r="O34" s="153"/>
    </row>
    <row r="35" spans="1:15" ht="15" customHeight="1" thickBot="1">
      <c r="A35" s="160"/>
      <c r="B35" s="193" t="s">
        <v>94</v>
      </c>
      <c r="C35" s="194"/>
      <c r="D35" s="151" t="s">
        <v>74</v>
      </c>
      <c r="E35" s="152" t="s">
        <v>27</v>
      </c>
      <c r="F35" s="146">
        <f aca="true" t="shared" si="3" ref="F35:G38">+H35+J35</f>
        <v>4</v>
      </c>
      <c r="G35" s="147">
        <f t="shared" si="3"/>
        <v>60581</v>
      </c>
      <c r="H35" s="147">
        <f>+'登錄'!D11</f>
        <v>4</v>
      </c>
      <c r="I35" s="147">
        <f>+'登錄'!G11-'登錄'!H17</f>
        <v>60581</v>
      </c>
      <c r="J35" s="147">
        <v>0</v>
      </c>
      <c r="K35" s="147">
        <v>0</v>
      </c>
      <c r="L35" s="147">
        <v>0</v>
      </c>
      <c r="M35" s="148">
        <v>0</v>
      </c>
      <c r="N35" s="157">
        <v>0</v>
      </c>
      <c r="O35" s="153"/>
    </row>
    <row r="36" spans="1:15" ht="15" customHeight="1" thickBot="1">
      <c r="A36" s="160" t="s">
        <v>40</v>
      </c>
      <c r="B36" s="195"/>
      <c r="C36" s="196"/>
      <c r="D36" s="154" t="s">
        <v>71</v>
      </c>
      <c r="E36" s="152" t="s">
        <v>28</v>
      </c>
      <c r="F36" s="146">
        <f t="shared" si="3"/>
        <v>3</v>
      </c>
      <c r="G36" s="147">
        <f t="shared" si="3"/>
        <v>11461</v>
      </c>
      <c r="H36" s="147">
        <f>+'登錄'!D12</f>
        <v>3</v>
      </c>
      <c r="I36" s="147">
        <f>'登錄'!G12-'登錄'!H18</f>
        <v>11461</v>
      </c>
      <c r="J36" s="147">
        <v>0</v>
      </c>
      <c r="K36" s="147">
        <v>0</v>
      </c>
      <c r="L36" s="147">
        <v>0</v>
      </c>
      <c r="M36" s="148">
        <v>0</v>
      </c>
      <c r="N36" s="157">
        <v>0</v>
      </c>
      <c r="O36" s="153"/>
    </row>
    <row r="37" spans="1:15" ht="15" customHeight="1" thickBot="1">
      <c r="A37" s="160"/>
      <c r="B37" s="195"/>
      <c r="C37" s="196"/>
      <c r="D37" s="151" t="s">
        <v>72</v>
      </c>
      <c r="E37" s="152" t="s">
        <v>27</v>
      </c>
      <c r="F37" s="146">
        <f t="shared" si="3"/>
        <v>4</v>
      </c>
      <c r="G37" s="147">
        <f t="shared" si="3"/>
        <v>60581</v>
      </c>
      <c r="H37" s="147">
        <f>+H35+'累計器'!H34</f>
        <v>4</v>
      </c>
      <c r="I37" s="147">
        <f>+I35+'累計器'!I34</f>
        <v>60581</v>
      </c>
      <c r="J37" s="147">
        <v>0</v>
      </c>
      <c r="K37" s="147">
        <v>0</v>
      </c>
      <c r="L37" s="147">
        <v>0</v>
      </c>
      <c r="M37" s="148">
        <v>0</v>
      </c>
      <c r="N37" s="157">
        <v>0</v>
      </c>
      <c r="O37" s="153"/>
    </row>
    <row r="38" spans="1:15" ht="15" customHeight="1" thickBot="1">
      <c r="A38" s="172"/>
      <c r="B38" s="197"/>
      <c r="C38" s="198"/>
      <c r="D38" s="154" t="s">
        <v>73</v>
      </c>
      <c r="E38" s="152" t="s">
        <v>28</v>
      </c>
      <c r="F38" s="146">
        <f t="shared" si="3"/>
        <v>3</v>
      </c>
      <c r="G38" s="147">
        <f t="shared" si="3"/>
        <v>11461</v>
      </c>
      <c r="H38" s="147">
        <f>+H36+'累計器'!H35</f>
        <v>3</v>
      </c>
      <c r="I38" s="147">
        <f>+I36+'累計器'!I35</f>
        <v>11461</v>
      </c>
      <c r="J38" s="147">
        <v>0</v>
      </c>
      <c r="K38" s="147">
        <v>0</v>
      </c>
      <c r="L38" s="147">
        <v>0</v>
      </c>
      <c r="M38" s="148">
        <v>0</v>
      </c>
      <c r="N38" s="157">
        <v>0</v>
      </c>
      <c r="O38" s="153"/>
    </row>
    <row r="39" spans="1:15" ht="15" customHeight="1" thickBot="1">
      <c r="A39" s="136" t="s">
        <v>95</v>
      </c>
      <c r="B39" s="136"/>
      <c r="C39" s="170"/>
      <c r="D39" s="164" t="s">
        <v>74</v>
      </c>
      <c r="E39" s="165" t="s">
        <v>75</v>
      </c>
      <c r="F39" s="146">
        <f t="shared" si="2"/>
        <v>197</v>
      </c>
      <c r="G39" s="147">
        <f>+I39+K39</f>
        <v>215086</v>
      </c>
      <c r="H39" s="147">
        <f>+'登錄'!D9+'登錄'!D10</f>
        <v>197</v>
      </c>
      <c r="I39" s="147">
        <f>+'登錄'!G9+'登錄'!G10-'登錄'!H16</f>
        <v>215086</v>
      </c>
      <c r="J39" s="147">
        <v>0</v>
      </c>
      <c r="K39" s="147">
        <v>0</v>
      </c>
      <c r="L39" s="147">
        <v>0</v>
      </c>
      <c r="M39" s="148">
        <v>0</v>
      </c>
      <c r="N39" s="173">
        <f>+N35+'累計器'!N36</f>
        <v>0</v>
      </c>
      <c r="O39" s="153"/>
    </row>
    <row r="40" spans="1:15" ht="15" customHeight="1" thickBot="1">
      <c r="A40" s="155" t="s">
        <v>96</v>
      </c>
      <c r="B40" s="155"/>
      <c r="C40" s="171"/>
      <c r="D40" s="164" t="s">
        <v>72</v>
      </c>
      <c r="E40" s="165" t="s">
        <v>76</v>
      </c>
      <c r="F40" s="174">
        <f t="shared" si="2"/>
        <v>197</v>
      </c>
      <c r="G40" s="175">
        <f t="shared" si="1"/>
        <v>215086</v>
      </c>
      <c r="H40" s="175">
        <f>+H39+'累計器'!H37</f>
        <v>197</v>
      </c>
      <c r="I40" s="175">
        <f>+I39+'累計器'!I37</f>
        <v>215086</v>
      </c>
      <c r="J40" s="175">
        <v>0</v>
      </c>
      <c r="K40" s="175">
        <v>0</v>
      </c>
      <c r="L40" s="175">
        <v>0</v>
      </c>
      <c r="M40" s="176">
        <v>0</v>
      </c>
      <c r="N40" s="177">
        <f>+N39+'累計器'!N37</f>
        <v>0</v>
      </c>
      <c r="O40" s="178"/>
    </row>
    <row r="41" spans="1:15" s="113" customFormat="1" ht="15" customHeight="1">
      <c r="A41" s="109" t="s">
        <v>97</v>
      </c>
      <c r="B41" s="110"/>
      <c r="C41" s="110"/>
      <c r="D41" s="110"/>
      <c r="E41" s="110"/>
      <c r="F41" s="111"/>
      <c r="G41" s="111"/>
      <c r="H41" s="111"/>
      <c r="I41" s="111"/>
      <c r="J41" s="111"/>
      <c r="K41" s="111"/>
      <c r="L41" s="111"/>
      <c r="M41" s="111"/>
      <c r="N41" s="111"/>
      <c r="O41" s="112" t="s">
        <v>98</v>
      </c>
    </row>
    <row r="42" spans="1:15" s="113" customFormat="1" ht="15" customHeight="1">
      <c r="A42" s="182" t="s">
        <v>99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</row>
    <row r="43" spans="1:15" s="113" customFormat="1" ht="15" customHeight="1">
      <c r="A43" s="110"/>
      <c r="B43" s="114" t="s">
        <v>100</v>
      </c>
      <c r="C43" s="110"/>
      <c r="D43" s="110"/>
      <c r="E43" s="110"/>
      <c r="F43" s="111"/>
      <c r="G43" s="111"/>
      <c r="H43" s="111"/>
      <c r="I43" s="111"/>
      <c r="J43" s="111"/>
      <c r="K43" s="111"/>
      <c r="M43" s="111"/>
      <c r="N43" s="111"/>
      <c r="O43" s="115"/>
    </row>
    <row r="44" spans="1:15" s="113" customFormat="1" ht="15" customHeight="1">
      <c r="A44" s="110"/>
      <c r="B44" s="114" t="s">
        <v>101</v>
      </c>
      <c r="C44" s="110"/>
      <c r="D44" s="110"/>
      <c r="E44" s="110"/>
      <c r="F44" s="111"/>
      <c r="G44" s="111"/>
      <c r="H44" s="111"/>
      <c r="I44" s="111"/>
      <c r="J44" s="111"/>
      <c r="K44" s="111"/>
      <c r="L44" s="111"/>
      <c r="M44" s="111"/>
      <c r="N44" s="111"/>
      <c r="O44" s="115"/>
    </row>
    <row r="45" spans="1:15" s="113" customFormat="1" ht="15" customHeight="1">
      <c r="A45" s="110"/>
      <c r="B45" s="109"/>
      <c r="C45" s="110"/>
      <c r="D45" s="110"/>
      <c r="E45" s="110"/>
      <c r="F45" s="111"/>
      <c r="G45" s="111"/>
      <c r="H45" s="111"/>
      <c r="I45" s="111"/>
      <c r="J45" s="111"/>
      <c r="K45" s="111"/>
      <c r="L45" s="111"/>
      <c r="M45" s="111"/>
      <c r="N45" s="111"/>
      <c r="O45" s="115"/>
    </row>
    <row r="46" spans="1:15" s="113" customFormat="1" ht="16.5">
      <c r="A46" s="113" t="s">
        <v>102</v>
      </c>
      <c r="B46" s="109"/>
      <c r="C46" s="110"/>
      <c r="D46" s="110"/>
      <c r="E46" s="110"/>
      <c r="F46" s="111"/>
      <c r="G46" s="111"/>
      <c r="H46" s="185" t="s">
        <v>103</v>
      </c>
      <c r="I46" s="185"/>
      <c r="J46" s="111"/>
      <c r="K46" s="186" t="s">
        <v>104</v>
      </c>
      <c r="L46" s="186"/>
      <c r="M46" s="111"/>
      <c r="O46" s="115" t="s">
        <v>120</v>
      </c>
    </row>
    <row r="47" spans="8:9" ht="16.5">
      <c r="H47" s="120" t="s">
        <v>114</v>
      </c>
      <c r="I47" s="120"/>
    </row>
  </sheetData>
  <sheetProtection/>
  <mergeCells count="15">
    <mergeCell ref="A2:C2"/>
    <mergeCell ref="A3:C3"/>
    <mergeCell ref="N2:O2"/>
    <mergeCell ref="N3:O3"/>
    <mergeCell ref="E3:H3"/>
    <mergeCell ref="A42:O42"/>
    <mergeCell ref="F7:G7"/>
    <mergeCell ref="H7:I7"/>
    <mergeCell ref="J7:K7"/>
    <mergeCell ref="L7:M7"/>
    <mergeCell ref="H46:I46"/>
    <mergeCell ref="K46:L46"/>
    <mergeCell ref="N7:N8"/>
    <mergeCell ref="A7:E8"/>
    <mergeCell ref="B35:C38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40"/>
  <sheetViews>
    <sheetView zoomScale="125" zoomScaleNormal="125" zoomScalePageLayoutView="0" workbookViewId="0" topLeftCell="A1">
      <selection activeCell="F6" sqref="F6:O37"/>
    </sheetView>
  </sheetViews>
  <sheetFormatPr defaultColWidth="9.00390625" defaultRowHeight="15.75"/>
  <cols>
    <col min="1" max="3" width="3.875" style="0" customWidth="1"/>
    <col min="4" max="4" width="7.125" style="0" customWidth="1"/>
    <col min="6" max="6" width="8.75390625" style="25" customWidth="1"/>
    <col min="7" max="7" width="12.75390625" style="25" customWidth="1"/>
    <col min="8" max="8" width="8.75390625" style="25" customWidth="1"/>
    <col min="9" max="9" width="12.875" style="25" customWidth="1"/>
    <col min="10" max="10" width="7.375" style="25" customWidth="1"/>
    <col min="11" max="11" width="11.875" style="25" customWidth="1"/>
    <col min="12" max="12" width="7.375" style="25" customWidth="1"/>
    <col min="13" max="13" width="11.875" style="9" customWidth="1"/>
    <col min="14" max="14" width="14.125" style="13" customWidth="1"/>
    <col min="15" max="15" width="10.875" style="0" customWidth="1"/>
  </cols>
  <sheetData>
    <row r="1" spans="1:15" ht="19.5">
      <c r="A1" s="15" t="s">
        <v>87</v>
      </c>
      <c r="B1" s="16"/>
      <c r="C1" s="16"/>
      <c r="D1" s="16"/>
      <c r="E1" s="16"/>
      <c r="F1" s="21"/>
      <c r="G1" s="21"/>
      <c r="H1" s="21"/>
      <c r="I1" s="21"/>
      <c r="J1" s="21"/>
      <c r="K1" s="21"/>
      <c r="L1" s="21"/>
      <c r="M1" s="17"/>
      <c r="N1" s="18"/>
      <c r="O1" s="16"/>
    </row>
    <row r="2" spans="1:15" ht="19.5">
      <c r="A2" s="15" t="s">
        <v>15</v>
      </c>
      <c r="B2" s="16"/>
      <c r="C2" s="16"/>
      <c r="D2" s="16"/>
      <c r="E2" s="16"/>
      <c r="F2" s="21"/>
      <c r="G2" s="21"/>
      <c r="H2" s="21"/>
      <c r="I2" s="21"/>
      <c r="J2" s="21"/>
      <c r="K2" s="21"/>
      <c r="L2" s="21"/>
      <c r="M2" s="17"/>
      <c r="N2" s="18"/>
      <c r="O2" s="16"/>
    </row>
    <row r="3" spans="1:15" ht="17.25" thickBot="1">
      <c r="A3" s="47" t="s">
        <v>105</v>
      </c>
      <c r="B3" s="16"/>
      <c r="C3" s="16"/>
      <c r="D3" s="16"/>
      <c r="E3" s="16"/>
      <c r="F3" s="21"/>
      <c r="G3" s="21"/>
      <c r="H3" s="21"/>
      <c r="I3" s="21"/>
      <c r="J3" s="21"/>
      <c r="K3" s="21"/>
      <c r="L3" s="21"/>
      <c r="M3" s="17"/>
      <c r="N3" s="18"/>
      <c r="O3" s="16"/>
    </row>
    <row r="4" spans="1:15" s="33" customFormat="1" ht="16.5" customHeight="1" thickBot="1">
      <c r="A4" s="71" t="s">
        <v>16</v>
      </c>
      <c r="B4" s="27"/>
      <c r="C4" s="26"/>
      <c r="D4" s="27"/>
      <c r="E4" s="28"/>
      <c r="F4" s="48" t="s">
        <v>17</v>
      </c>
      <c r="G4" s="29"/>
      <c r="H4" s="49" t="s">
        <v>18</v>
      </c>
      <c r="I4" s="30"/>
      <c r="J4" s="49" t="s">
        <v>19</v>
      </c>
      <c r="K4" s="30"/>
      <c r="L4" s="49" t="s">
        <v>20</v>
      </c>
      <c r="M4" s="31"/>
      <c r="N4" s="212" t="s">
        <v>78</v>
      </c>
      <c r="O4" s="32"/>
    </row>
    <row r="5" spans="1:15" s="33" customFormat="1" ht="17.25" thickBot="1">
      <c r="A5" s="72" t="s">
        <v>21</v>
      </c>
      <c r="B5" s="35"/>
      <c r="C5" s="34"/>
      <c r="D5" s="35"/>
      <c r="E5" s="36"/>
      <c r="F5" s="50" t="s">
        <v>50</v>
      </c>
      <c r="G5" s="50" t="s">
        <v>23</v>
      </c>
      <c r="H5" s="50" t="s">
        <v>50</v>
      </c>
      <c r="I5" s="50" t="s">
        <v>23</v>
      </c>
      <c r="J5" s="50" t="s">
        <v>50</v>
      </c>
      <c r="K5" s="50" t="s">
        <v>23</v>
      </c>
      <c r="L5" s="50" t="s">
        <v>50</v>
      </c>
      <c r="M5" s="51" t="s">
        <v>23</v>
      </c>
      <c r="N5" s="213"/>
      <c r="O5" s="37"/>
    </row>
    <row r="6" spans="1:15" ht="15.75" customHeight="1" thickBot="1">
      <c r="A6" s="73"/>
      <c r="B6" s="2"/>
      <c r="C6" s="38"/>
      <c r="D6" s="52" t="s">
        <v>51</v>
      </c>
      <c r="E6" s="8"/>
      <c r="F6" s="23"/>
      <c r="G6" s="23"/>
      <c r="H6" s="23"/>
      <c r="I6" s="23"/>
      <c r="J6" s="22"/>
      <c r="K6" s="22"/>
      <c r="L6" s="22"/>
      <c r="M6" s="10"/>
      <c r="N6" s="12"/>
      <c r="O6" s="68"/>
    </row>
    <row r="7" spans="1:15" ht="16.5" customHeight="1" thickBot="1">
      <c r="A7" s="74" t="s">
        <v>24</v>
      </c>
      <c r="B7" s="4"/>
      <c r="C7" s="39"/>
      <c r="D7" s="52" t="s">
        <v>25</v>
      </c>
      <c r="E7" s="8"/>
      <c r="F7" s="23"/>
      <c r="G7" s="23"/>
      <c r="H7" s="23"/>
      <c r="I7" s="23"/>
      <c r="J7" s="23"/>
      <c r="K7" s="23"/>
      <c r="L7" s="23"/>
      <c r="M7" s="11"/>
      <c r="N7" s="12"/>
      <c r="O7" s="69"/>
    </row>
    <row r="8" spans="1:15" ht="17.25" thickBot="1">
      <c r="A8" s="75"/>
      <c r="B8" s="4"/>
      <c r="C8" s="39"/>
      <c r="D8" s="54" t="s">
        <v>26</v>
      </c>
      <c r="E8" s="55" t="s">
        <v>27</v>
      </c>
      <c r="F8" s="23"/>
      <c r="G8" s="23"/>
      <c r="H8" s="23"/>
      <c r="I8" s="23"/>
      <c r="J8" s="23"/>
      <c r="K8" s="23"/>
      <c r="L8" s="23"/>
      <c r="M8" s="11"/>
      <c r="N8" s="12"/>
      <c r="O8" s="41"/>
    </row>
    <row r="9" spans="1:15" ht="17.25" thickBot="1">
      <c r="A9" s="75"/>
      <c r="B9" s="4"/>
      <c r="C9" s="39"/>
      <c r="D9" s="56" t="s">
        <v>52</v>
      </c>
      <c r="E9" s="55" t="s">
        <v>28</v>
      </c>
      <c r="F9" s="23"/>
      <c r="G9" s="23"/>
      <c r="H9" s="23"/>
      <c r="I9" s="23"/>
      <c r="J9" s="23"/>
      <c r="K9" s="23"/>
      <c r="L9" s="23"/>
      <c r="M9" s="11"/>
      <c r="N9" s="12"/>
      <c r="O9" s="41"/>
    </row>
    <row r="10" spans="1:15" ht="17.25" thickBot="1">
      <c r="A10" s="74" t="s">
        <v>29</v>
      </c>
      <c r="B10" s="4"/>
      <c r="C10" s="39"/>
      <c r="D10" s="54" t="s">
        <v>30</v>
      </c>
      <c r="E10" s="55" t="s">
        <v>27</v>
      </c>
      <c r="F10" s="23"/>
      <c r="G10" s="23"/>
      <c r="H10" s="23"/>
      <c r="I10" s="23"/>
      <c r="J10" s="23"/>
      <c r="K10" s="23"/>
      <c r="L10" s="23"/>
      <c r="M10" s="11"/>
      <c r="N10" s="12"/>
      <c r="O10" s="41"/>
    </row>
    <row r="11" spans="1:15" ht="17.25" thickBot="1">
      <c r="A11" s="76"/>
      <c r="B11" s="1"/>
      <c r="C11" s="40"/>
      <c r="D11" s="56" t="s">
        <v>31</v>
      </c>
      <c r="E11" s="55" t="s">
        <v>28</v>
      </c>
      <c r="F11" s="23"/>
      <c r="G11" s="23"/>
      <c r="H11" s="23"/>
      <c r="I11" s="23"/>
      <c r="J11" s="23"/>
      <c r="K11" s="23"/>
      <c r="L11" s="23"/>
      <c r="M11" s="11"/>
      <c r="N11" s="11"/>
      <c r="O11" s="41"/>
    </row>
    <row r="12" spans="1:15" ht="17.25" thickBot="1">
      <c r="A12" s="77"/>
      <c r="B12" s="57" t="s">
        <v>24</v>
      </c>
      <c r="C12" s="38"/>
      <c r="D12" s="54" t="s">
        <v>32</v>
      </c>
      <c r="E12" s="55" t="s">
        <v>27</v>
      </c>
      <c r="F12" s="23"/>
      <c r="G12" s="23"/>
      <c r="H12" s="23"/>
      <c r="I12" s="23"/>
      <c r="J12" s="23"/>
      <c r="K12" s="23"/>
      <c r="L12" s="23"/>
      <c r="M12" s="11"/>
      <c r="N12" s="12"/>
      <c r="O12" s="41"/>
    </row>
    <row r="13" spans="1:15" ht="17.25" thickBot="1">
      <c r="A13" s="78" t="s">
        <v>33</v>
      </c>
      <c r="B13" s="3"/>
      <c r="C13" s="39"/>
      <c r="D13" s="56" t="s">
        <v>52</v>
      </c>
      <c r="E13" s="55" t="s">
        <v>28</v>
      </c>
      <c r="F13" s="23"/>
      <c r="G13" s="23"/>
      <c r="H13" s="23"/>
      <c r="I13" s="23"/>
      <c r="J13" s="23"/>
      <c r="K13" s="23"/>
      <c r="L13" s="23"/>
      <c r="M13" s="11"/>
      <c r="N13" s="12"/>
      <c r="O13" s="41"/>
    </row>
    <row r="14" spans="1:15" ht="17.25" thickBot="1">
      <c r="A14" s="79"/>
      <c r="B14" s="3"/>
      <c r="C14" s="39"/>
      <c r="D14" s="54" t="s">
        <v>30</v>
      </c>
      <c r="E14" s="55" t="s">
        <v>27</v>
      </c>
      <c r="F14" s="23"/>
      <c r="G14" s="23"/>
      <c r="H14" s="23"/>
      <c r="I14" s="23"/>
      <c r="J14" s="23"/>
      <c r="K14" s="23"/>
      <c r="L14" s="23"/>
      <c r="M14" s="11"/>
      <c r="N14" s="12"/>
      <c r="O14" s="41"/>
    </row>
    <row r="15" spans="1:15" ht="17.25" thickBot="1">
      <c r="A15" s="79"/>
      <c r="B15" s="59" t="s">
        <v>29</v>
      </c>
      <c r="C15" s="40"/>
      <c r="D15" s="56" t="s">
        <v>31</v>
      </c>
      <c r="E15" s="55" t="s">
        <v>28</v>
      </c>
      <c r="F15" s="23"/>
      <c r="G15" s="23"/>
      <c r="H15" s="23"/>
      <c r="I15" s="23"/>
      <c r="J15" s="23"/>
      <c r="K15" s="23"/>
      <c r="L15" s="23"/>
      <c r="M15" s="11"/>
      <c r="N15" s="11"/>
      <c r="O15" s="41"/>
    </row>
    <row r="16" spans="1:15" ht="17.25" thickBot="1">
      <c r="A16" s="79"/>
      <c r="B16" s="54" t="s">
        <v>53</v>
      </c>
      <c r="C16" s="54" t="s">
        <v>35</v>
      </c>
      <c r="D16" s="60" t="s">
        <v>32</v>
      </c>
      <c r="E16" s="61" t="s">
        <v>54</v>
      </c>
      <c r="F16" s="23"/>
      <c r="G16" s="23"/>
      <c r="H16" s="23"/>
      <c r="I16" s="23"/>
      <c r="J16" s="42"/>
      <c r="K16" s="42"/>
      <c r="L16" s="23"/>
      <c r="M16" s="11"/>
      <c r="N16" s="12"/>
      <c r="O16" s="41"/>
    </row>
    <row r="17" spans="1:15" ht="17.25" thickBot="1">
      <c r="A17" s="79"/>
      <c r="B17" s="58" t="s">
        <v>55</v>
      </c>
      <c r="C17" s="56" t="s">
        <v>36</v>
      </c>
      <c r="D17" s="60" t="s">
        <v>30</v>
      </c>
      <c r="E17" s="61" t="s">
        <v>37</v>
      </c>
      <c r="F17" s="23"/>
      <c r="G17" s="23"/>
      <c r="H17" s="23"/>
      <c r="I17" s="23"/>
      <c r="J17" s="23"/>
      <c r="K17" s="23"/>
      <c r="L17" s="23"/>
      <c r="M17" s="11"/>
      <c r="N17" s="12"/>
      <c r="O17" s="41"/>
    </row>
    <row r="18" spans="1:15" ht="17.25" thickBot="1">
      <c r="A18" s="79"/>
      <c r="B18" s="5" t="s">
        <v>56</v>
      </c>
      <c r="C18" s="54" t="s">
        <v>39</v>
      </c>
      <c r="D18" s="54" t="s">
        <v>26</v>
      </c>
      <c r="E18" s="55" t="s">
        <v>27</v>
      </c>
      <c r="F18" s="23"/>
      <c r="G18" s="23"/>
      <c r="H18" s="23"/>
      <c r="I18" s="23"/>
      <c r="J18" s="23"/>
      <c r="K18" s="23"/>
      <c r="L18" s="23"/>
      <c r="M18" s="11"/>
      <c r="N18" s="12"/>
      <c r="O18" s="41"/>
    </row>
    <row r="19" spans="1:15" ht="17.25" thickBot="1">
      <c r="A19" s="79"/>
      <c r="B19" s="58" t="s">
        <v>34</v>
      </c>
      <c r="C19" s="5"/>
      <c r="D19" s="56" t="s">
        <v>52</v>
      </c>
      <c r="E19" s="55" t="s">
        <v>28</v>
      </c>
      <c r="F19" s="23"/>
      <c r="G19" s="23"/>
      <c r="H19" s="23"/>
      <c r="I19" s="23"/>
      <c r="J19" s="23"/>
      <c r="K19" s="23"/>
      <c r="L19" s="23"/>
      <c r="M19" s="11"/>
      <c r="N19" s="12"/>
      <c r="O19" s="41"/>
    </row>
    <row r="20" spans="1:15" ht="17.25" thickBot="1">
      <c r="A20" s="79"/>
      <c r="B20" s="58" t="s">
        <v>33</v>
      </c>
      <c r="C20" s="5"/>
      <c r="D20" s="54" t="s">
        <v>30</v>
      </c>
      <c r="E20" s="55" t="s">
        <v>27</v>
      </c>
      <c r="F20" s="23"/>
      <c r="G20" s="23"/>
      <c r="H20" s="23"/>
      <c r="I20" s="23"/>
      <c r="J20" s="23"/>
      <c r="K20" s="23"/>
      <c r="L20" s="23"/>
      <c r="M20" s="11"/>
      <c r="N20" s="12"/>
      <c r="O20" s="41"/>
    </row>
    <row r="21" spans="1:15" ht="17.25" thickBot="1">
      <c r="A21" s="79"/>
      <c r="B21" s="56" t="s">
        <v>40</v>
      </c>
      <c r="C21" s="56" t="s">
        <v>41</v>
      </c>
      <c r="D21" s="56" t="s">
        <v>31</v>
      </c>
      <c r="E21" s="55" t="s">
        <v>28</v>
      </c>
      <c r="F21" s="23"/>
      <c r="G21" s="23"/>
      <c r="H21" s="23"/>
      <c r="I21" s="23"/>
      <c r="J21" s="23"/>
      <c r="K21" s="23"/>
      <c r="L21" s="23"/>
      <c r="M21" s="11"/>
      <c r="N21" s="12"/>
      <c r="O21" s="41"/>
    </row>
    <row r="22" spans="1:15" ht="17.25" thickBot="1">
      <c r="A22" s="79"/>
      <c r="B22" s="63" t="s">
        <v>57</v>
      </c>
      <c r="C22" s="19"/>
      <c r="D22" s="54" t="s">
        <v>32</v>
      </c>
      <c r="E22" s="55" t="s">
        <v>27</v>
      </c>
      <c r="F22" s="23"/>
      <c r="G22" s="23"/>
      <c r="H22" s="23"/>
      <c r="I22" s="23"/>
      <c r="J22" s="23"/>
      <c r="K22" s="23"/>
      <c r="L22" s="23"/>
      <c r="M22" s="11"/>
      <c r="N22" s="12"/>
      <c r="O22" s="41"/>
    </row>
    <row r="23" spans="1:15" ht="17.25" thickBot="1">
      <c r="A23" s="79"/>
      <c r="B23" s="64" t="s">
        <v>58</v>
      </c>
      <c r="C23" s="6"/>
      <c r="D23" s="56" t="s">
        <v>52</v>
      </c>
      <c r="E23" s="55" t="s">
        <v>28</v>
      </c>
      <c r="F23" s="23"/>
      <c r="G23" s="23"/>
      <c r="H23" s="23"/>
      <c r="I23" s="23"/>
      <c r="J23" s="23"/>
      <c r="K23" s="23"/>
      <c r="L23" s="23"/>
      <c r="M23" s="11"/>
      <c r="N23" s="11"/>
      <c r="O23" s="41"/>
    </row>
    <row r="24" spans="1:15" ht="17.25" thickBot="1">
      <c r="A24" s="79"/>
      <c r="B24" s="64" t="s">
        <v>33</v>
      </c>
      <c r="C24" s="6"/>
      <c r="D24" s="54" t="s">
        <v>30</v>
      </c>
      <c r="E24" s="55" t="s">
        <v>27</v>
      </c>
      <c r="F24" s="23"/>
      <c r="G24" s="23"/>
      <c r="H24" s="23"/>
      <c r="I24" s="23"/>
      <c r="J24" s="23"/>
      <c r="K24" s="23"/>
      <c r="L24" s="23"/>
      <c r="M24" s="11"/>
      <c r="N24" s="12"/>
      <c r="O24" s="41"/>
    </row>
    <row r="25" spans="1:15" ht="17.25" thickBot="1">
      <c r="A25" s="79"/>
      <c r="B25" s="65" t="s">
        <v>40</v>
      </c>
      <c r="C25" s="7"/>
      <c r="D25" s="56" t="s">
        <v>31</v>
      </c>
      <c r="E25" s="55" t="s">
        <v>28</v>
      </c>
      <c r="F25" s="23"/>
      <c r="G25" s="23"/>
      <c r="H25" s="23"/>
      <c r="I25" s="23"/>
      <c r="J25" s="23"/>
      <c r="K25" s="23"/>
      <c r="L25" s="23"/>
      <c r="M25" s="11"/>
      <c r="N25" s="11"/>
      <c r="O25" s="41"/>
    </row>
    <row r="26" spans="1:15" ht="17.25" thickBot="1">
      <c r="A26" s="79"/>
      <c r="B26" s="57" t="s">
        <v>59</v>
      </c>
      <c r="C26" s="19"/>
      <c r="D26" s="54" t="s">
        <v>32</v>
      </c>
      <c r="E26" s="55" t="s">
        <v>27</v>
      </c>
      <c r="F26" s="23"/>
      <c r="G26" s="23"/>
      <c r="H26" s="23"/>
      <c r="I26" s="23"/>
      <c r="J26" s="42"/>
      <c r="K26" s="42"/>
      <c r="L26" s="23"/>
      <c r="M26" s="11"/>
      <c r="N26" s="12"/>
      <c r="O26" s="41"/>
    </row>
    <row r="27" spans="1:15" ht="17.25" thickBot="1">
      <c r="A27" s="79"/>
      <c r="B27" s="53" t="s">
        <v>60</v>
      </c>
      <c r="C27" s="6"/>
      <c r="D27" s="56" t="s">
        <v>52</v>
      </c>
      <c r="E27" s="55" t="s">
        <v>28</v>
      </c>
      <c r="F27" s="23"/>
      <c r="G27" s="23"/>
      <c r="H27" s="23"/>
      <c r="I27" s="23"/>
      <c r="J27" s="23"/>
      <c r="K27" s="23"/>
      <c r="L27" s="23"/>
      <c r="M27" s="11"/>
      <c r="N27" s="12"/>
      <c r="O27" s="41"/>
    </row>
    <row r="28" spans="1:15" ht="17.25" thickBot="1">
      <c r="A28" s="79"/>
      <c r="B28" s="53" t="s">
        <v>33</v>
      </c>
      <c r="C28" s="6"/>
      <c r="D28" s="54" t="s">
        <v>30</v>
      </c>
      <c r="E28" s="55" t="s">
        <v>27</v>
      </c>
      <c r="F28" s="23"/>
      <c r="G28" s="23"/>
      <c r="H28" s="23"/>
      <c r="I28" s="23"/>
      <c r="J28" s="23"/>
      <c r="K28" s="23"/>
      <c r="L28" s="23"/>
      <c r="M28" s="11"/>
      <c r="N28" s="12"/>
      <c r="O28" s="41"/>
    </row>
    <row r="29" spans="1:15" ht="17.25" thickBot="1">
      <c r="A29" s="79"/>
      <c r="B29" s="59" t="s">
        <v>40</v>
      </c>
      <c r="C29" s="7"/>
      <c r="D29" s="56" t="s">
        <v>31</v>
      </c>
      <c r="E29" s="55" t="s">
        <v>28</v>
      </c>
      <c r="F29" s="23"/>
      <c r="G29" s="23"/>
      <c r="H29" s="23"/>
      <c r="I29" s="23"/>
      <c r="J29" s="23"/>
      <c r="K29" s="23"/>
      <c r="L29" s="23"/>
      <c r="M29" s="11"/>
      <c r="N29" s="12"/>
      <c r="O29" s="41"/>
    </row>
    <row r="30" spans="1:15" ht="17.25" thickBot="1">
      <c r="A30" s="79"/>
      <c r="B30" s="57" t="s">
        <v>42</v>
      </c>
      <c r="C30" s="19"/>
      <c r="D30" s="60" t="s">
        <v>32</v>
      </c>
      <c r="E30" s="61" t="s">
        <v>54</v>
      </c>
      <c r="F30" s="23"/>
      <c r="G30" s="23"/>
      <c r="H30" s="23"/>
      <c r="I30" s="23"/>
      <c r="J30" s="23"/>
      <c r="K30" s="23"/>
      <c r="L30" s="23"/>
      <c r="M30" s="11"/>
      <c r="N30" s="12"/>
      <c r="O30" s="41"/>
    </row>
    <row r="31" spans="1:15" ht="17.25" thickBot="1">
      <c r="A31" s="79"/>
      <c r="B31" s="59" t="s">
        <v>43</v>
      </c>
      <c r="C31" s="7"/>
      <c r="D31" s="60" t="s">
        <v>30</v>
      </c>
      <c r="E31" s="61" t="s">
        <v>37</v>
      </c>
      <c r="F31" s="23"/>
      <c r="G31" s="23"/>
      <c r="H31" s="23"/>
      <c r="I31" s="23"/>
      <c r="J31" s="23"/>
      <c r="K31" s="23"/>
      <c r="L31" s="23"/>
      <c r="M31" s="11"/>
      <c r="N31" s="12"/>
      <c r="O31" s="41"/>
    </row>
    <row r="32" spans="1:15" ht="17.25" thickBot="1">
      <c r="A32" s="79"/>
      <c r="B32" s="214" t="s">
        <v>77</v>
      </c>
      <c r="C32" s="215"/>
      <c r="D32" s="54" t="s">
        <v>32</v>
      </c>
      <c r="E32" s="55" t="s">
        <v>27</v>
      </c>
      <c r="F32" s="23"/>
      <c r="G32" s="23"/>
      <c r="H32" s="23"/>
      <c r="I32" s="23"/>
      <c r="J32" s="23"/>
      <c r="K32" s="23"/>
      <c r="L32" s="23"/>
      <c r="M32" s="11"/>
      <c r="N32" s="12"/>
      <c r="O32" s="41"/>
    </row>
    <row r="33" spans="1:15" ht="17.25" thickBot="1">
      <c r="A33" s="78" t="s">
        <v>40</v>
      </c>
      <c r="B33" s="216"/>
      <c r="C33" s="217"/>
      <c r="D33" s="56" t="s">
        <v>52</v>
      </c>
      <c r="E33" s="55" t="s">
        <v>28</v>
      </c>
      <c r="F33" s="23"/>
      <c r="G33" s="23"/>
      <c r="H33" s="23"/>
      <c r="I33" s="23"/>
      <c r="J33" s="23"/>
      <c r="K33" s="23"/>
      <c r="L33" s="23"/>
      <c r="M33" s="11"/>
      <c r="N33" s="12"/>
      <c r="O33" s="41"/>
    </row>
    <row r="34" spans="1:15" ht="17.25" thickBot="1">
      <c r="A34" s="78"/>
      <c r="B34" s="216"/>
      <c r="C34" s="217"/>
      <c r="D34" s="54" t="s">
        <v>30</v>
      </c>
      <c r="E34" s="55" t="s">
        <v>27</v>
      </c>
      <c r="F34" s="23"/>
      <c r="G34" s="23"/>
      <c r="H34" s="23"/>
      <c r="I34" s="23"/>
      <c r="J34" s="23"/>
      <c r="K34" s="23"/>
      <c r="L34" s="23"/>
      <c r="M34" s="11"/>
      <c r="N34" s="12"/>
      <c r="O34" s="41"/>
    </row>
    <row r="35" spans="1:15" ht="17.25" thickBot="1">
      <c r="A35" s="80"/>
      <c r="B35" s="218"/>
      <c r="C35" s="219"/>
      <c r="D35" s="56" t="s">
        <v>31</v>
      </c>
      <c r="E35" s="55" t="s">
        <v>28</v>
      </c>
      <c r="F35" s="23"/>
      <c r="G35" s="23"/>
      <c r="H35" s="23"/>
      <c r="I35" s="23"/>
      <c r="J35" s="23"/>
      <c r="K35" s="23"/>
      <c r="L35" s="23"/>
      <c r="M35" s="11"/>
      <c r="N35" s="12"/>
      <c r="O35" s="41"/>
    </row>
    <row r="36" spans="1:15" ht="17.25" thickBot="1">
      <c r="A36" s="81" t="s">
        <v>44</v>
      </c>
      <c r="B36" s="2"/>
      <c r="C36" s="19"/>
      <c r="D36" s="60" t="s">
        <v>32</v>
      </c>
      <c r="E36" s="61" t="s">
        <v>54</v>
      </c>
      <c r="F36" s="23"/>
      <c r="G36" s="23"/>
      <c r="H36" s="23"/>
      <c r="I36" s="23"/>
      <c r="J36" s="23"/>
      <c r="K36" s="23"/>
      <c r="L36" s="23"/>
      <c r="M36" s="11"/>
      <c r="N36" s="12"/>
      <c r="O36" s="41"/>
    </row>
    <row r="37" spans="1:15" ht="17.25" thickBot="1">
      <c r="A37" s="82" t="s">
        <v>45</v>
      </c>
      <c r="B37" s="1"/>
      <c r="C37" s="7"/>
      <c r="D37" s="60" t="s">
        <v>30</v>
      </c>
      <c r="E37" s="61" t="s">
        <v>37</v>
      </c>
      <c r="F37" s="24"/>
      <c r="G37" s="24"/>
      <c r="H37" s="24"/>
      <c r="I37" s="24"/>
      <c r="J37" s="24"/>
      <c r="K37" s="24"/>
      <c r="L37" s="24"/>
      <c r="M37" s="14"/>
      <c r="N37" s="20"/>
      <c r="O37" s="70"/>
    </row>
    <row r="39" spans="1:10" ht="16.5">
      <c r="A39" s="43" t="s">
        <v>46</v>
      </c>
      <c r="E39" s="43" t="s">
        <v>47</v>
      </c>
      <c r="H39" s="62" t="s">
        <v>48</v>
      </c>
      <c r="J39" s="62" t="s">
        <v>49</v>
      </c>
    </row>
    <row r="40" ht="16.5">
      <c r="E40" s="43" t="s">
        <v>85</v>
      </c>
    </row>
  </sheetData>
  <sheetProtection/>
  <mergeCells count="2">
    <mergeCell ref="N4:N5"/>
    <mergeCell ref="B32:C35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許惠喻</cp:lastModifiedBy>
  <cp:lastPrinted>2022-02-10T02:11:57Z</cp:lastPrinted>
  <dcterms:created xsi:type="dcterms:W3CDTF">1996-08-13T17:58:56Z</dcterms:created>
  <dcterms:modified xsi:type="dcterms:W3CDTF">2022-02-10T02:28:09Z</dcterms:modified>
  <cp:category/>
  <cp:version/>
  <cp:contentType/>
  <cp:contentStatus/>
</cp:coreProperties>
</file>