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3月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G30" i="1" s="1"/>
  <c r="E32" i="1"/>
  <c r="D32" i="1"/>
  <c r="C32" i="1"/>
  <c r="F32" i="1" s="1"/>
  <c r="I31" i="1"/>
  <c r="G31" i="1"/>
  <c r="E31" i="1"/>
  <c r="D31" i="1"/>
  <c r="D30" i="1" s="1"/>
  <c r="C31" i="1"/>
  <c r="I30" i="1"/>
  <c r="E30" i="1"/>
  <c r="F29" i="1"/>
  <c r="B29" i="1"/>
  <c r="F28" i="1"/>
  <c r="B28" i="1"/>
  <c r="F27" i="1"/>
  <c r="B27" i="1"/>
  <c r="I26" i="1"/>
  <c r="G26" i="1"/>
  <c r="F26" i="1"/>
  <c r="E26" i="1"/>
  <c r="D26" i="1"/>
  <c r="C26" i="1"/>
  <c r="B26" i="1"/>
  <c r="B25" i="1"/>
  <c r="B24" i="1"/>
  <c r="B23" i="1"/>
  <c r="B22" i="1"/>
  <c r="I21" i="1"/>
  <c r="G21" i="1"/>
  <c r="G19" i="1" s="1"/>
  <c r="F21" i="1"/>
  <c r="H21" i="1" s="1"/>
  <c r="E21" i="1"/>
  <c r="D21" i="1"/>
  <c r="C21" i="1"/>
  <c r="C19" i="1" s="1"/>
  <c r="B21" i="1"/>
  <c r="F20" i="1"/>
  <c r="B20" i="1"/>
  <c r="I19" i="1"/>
  <c r="E19" i="1"/>
  <c r="D19" i="1"/>
  <c r="I18" i="1"/>
  <c r="G18" i="1"/>
  <c r="E18" i="1"/>
  <c r="D18" i="1"/>
  <c r="F18" i="1" s="1"/>
  <c r="H18" i="1" s="1"/>
  <c r="C18" i="1"/>
  <c r="I17" i="1"/>
  <c r="G17" i="1"/>
  <c r="E17" i="1"/>
  <c r="F17" i="1" s="1"/>
  <c r="D17" i="1"/>
  <c r="C17" i="1"/>
  <c r="B17" i="1"/>
  <c r="I16" i="1"/>
  <c r="G16" i="1"/>
  <c r="F16" i="1"/>
  <c r="H16" i="1" s="1"/>
  <c r="E16" i="1"/>
  <c r="D16" i="1"/>
  <c r="C16" i="1"/>
  <c r="B16" i="1"/>
  <c r="I15" i="1"/>
  <c r="G15" i="1"/>
  <c r="G9" i="1" s="1"/>
  <c r="G8" i="1" s="1"/>
  <c r="E15" i="1"/>
  <c r="D15" i="1"/>
  <c r="C15" i="1"/>
  <c r="F15" i="1" s="1"/>
  <c r="I14" i="1"/>
  <c r="G14" i="1"/>
  <c r="E14" i="1"/>
  <c r="D14" i="1"/>
  <c r="D9" i="1" s="1"/>
  <c r="D8" i="1" s="1"/>
  <c r="C14" i="1"/>
  <c r="F14" i="1" s="1"/>
  <c r="I13" i="1"/>
  <c r="G13" i="1"/>
  <c r="E13" i="1"/>
  <c r="D13" i="1"/>
  <c r="F13" i="1" s="1"/>
  <c r="C13" i="1"/>
  <c r="I12" i="1"/>
  <c r="G12" i="1"/>
  <c r="F12" i="1"/>
  <c r="H12" i="1" s="1"/>
  <c r="E12" i="1"/>
  <c r="D12" i="1"/>
  <c r="C12" i="1"/>
  <c r="B12" i="1"/>
  <c r="F11" i="1"/>
  <c r="B11" i="1"/>
  <c r="I10" i="1"/>
  <c r="I9" i="1" s="1"/>
  <c r="I8" i="1" s="1"/>
  <c r="G10" i="1"/>
  <c r="E10" i="1"/>
  <c r="E9" i="1" s="1"/>
  <c r="E8" i="1" s="1"/>
  <c r="D10" i="1"/>
  <c r="F10" i="1" s="1"/>
  <c r="C10" i="1"/>
  <c r="F4" i="1"/>
  <c r="J15" i="1" l="1"/>
  <c r="H15" i="1"/>
  <c r="H10" i="1"/>
  <c r="J10" i="1"/>
  <c r="F19" i="1"/>
  <c r="H19" i="1" s="1"/>
  <c r="B19" i="1"/>
  <c r="H13" i="1"/>
  <c r="J13" i="1"/>
  <c r="J14" i="1"/>
  <c r="H14" i="1"/>
  <c r="H17" i="1"/>
  <c r="J17" i="1"/>
  <c r="J32" i="1"/>
  <c r="H32" i="1"/>
  <c r="J12" i="1"/>
  <c r="J16" i="1"/>
  <c r="C9" i="1"/>
  <c r="B10" i="1"/>
  <c r="B13" i="1"/>
  <c r="B14" i="1"/>
  <c r="B18" i="1"/>
  <c r="C30" i="1"/>
  <c r="B31" i="1"/>
  <c r="F31" i="1"/>
  <c r="B15" i="1"/>
  <c r="B32" i="1"/>
  <c r="J31" i="1" l="1"/>
  <c r="H31" i="1"/>
  <c r="F30" i="1"/>
  <c r="B30" i="1"/>
  <c r="B9" i="1"/>
  <c r="B8" i="1" s="1"/>
  <c r="F9" i="1"/>
  <c r="C8" i="1"/>
  <c r="F8" i="1" l="1"/>
  <c r="J9" i="1"/>
  <c r="H9" i="1"/>
  <c r="H30" i="1"/>
  <c r="J30" i="1"/>
  <c r="J8" i="1" l="1"/>
  <c r="H8" i="1"/>
</calcChain>
</file>

<file path=xl/sharedStrings.xml><?xml version="1.0" encoding="utf-8"?>
<sst xmlns="http://schemas.openxmlformats.org/spreadsheetml/2006/main" count="55" uniqueCount="54">
  <si>
    <t>公  開  類</t>
    <phoneticPr fontId="4" type="noConversion"/>
  </si>
  <si>
    <t>每月終了後15日內編報</t>
    <phoneticPr fontId="4" type="noConversion"/>
  </si>
  <si>
    <t>編製機關 :臺東縣稅務局</t>
    <phoneticPr fontId="4" type="noConversion"/>
  </si>
  <si>
    <t>月      報</t>
    <phoneticPr fontId="4" type="noConversion"/>
  </si>
  <si>
    <t>12月份於次年1月25日前編報</t>
    <phoneticPr fontId="4" type="noConversion"/>
  </si>
  <si>
    <t>表    號 :20903-01-02-2</t>
    <phoneticPr fontId="4" type="noConversion"/>
  </si>
  <si>
    <t>臺東縣各項稅捐實徵淨額與預算數及上年同期比較－本月數</t>
    <phoneticPr fontId="4" type="noConversion"/>
  </si>
  <si>
    <t>單位：新臺幣元</t>
    <phoneticPr fontId="4" type="noConversion"/>
  </si>
  <si>
    <t>稅目別</t>
    <phoneticPr fontId="3" type="noConversion"/>
  </si>
  <si>
    <t>本 月 實 徵 數</t>
    <phoneticPr fontId="4" type="noConversion"/>
  </si>
  <si>
    <t>本月退還以前年度收入數
(2)</t>
    <phoneticPr fontId="3" type="noConversion"/>
  </si>
  <si>
    <t>本月實徵淨額 
(3)=(1)－(2)</t>
    <phoneticPr fontId="3" type="noConversion"/>
  </si>
  <si>
    <t>本月實徵淨額
占本月分配預算數百分比</t>
    <phoneticPr fontId="3" type="noConversion"/>
  </si>
  <si>
    <t>本月實徵淨額
與上年同月比較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</si>
  <si>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</si>
  <si>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</si>
  <si>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</si>
  <si>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本月分配
預算數(4)</t>
    <phoneticPr fontId="3" type="noConversion"/>
  </si>
  <si>
    <t>％
(3)/(4)*100</t>
    <phoneticPr fontId="3" type="noConversion"/>
  </si>
  <si>
    <t>上年同月
實徵淨額(5)</t>
    <phoneticPr fontId="3" type="noConversion"/>
  </si>
  <si>
    <t>增減%
[(3)-(5)]/(5)*100</t>
    <phoneticPr fontId="3" type="noConversion"/>
  </si>
  <si>
    <t>總        計</t>
    <phoneticPr fontId="4" type="noConversion"/>
  </si>
  <si>
    <t>一、稅捐收入</t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</si>
  <si>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</si>
  <si>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</si>
  <si>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</si>
  <si>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</si>
  <si>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</si>
  <si>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</si>
  <si>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</si>
  <si>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</si>
  <si>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</si>
  <si>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</si>
  <si>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</si>
  <si>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</si>
  <si>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</si>
  <si>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</si>
  <si>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</si>
  <si>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</si>
  <si>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</si>
  <si>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</si>
  <si>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</si>
  <si>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二、罰鍰</t>
    <phoneticPr fontId="4" type="noConversion"/>
  </si>
  <si>
    <t>1.財務罰鍰</t>
    <phoneticPr fontId="4" type="noConversion"/>
  </si>
  <si>
    <t>2.罰金罰鍰</t>
    <phoneticPr fontId="3" type="noConversion"/>
  </si>
  <si>
    <t>資料來源：依表報代號WAA40BP1、WAA40CP1編製。</t>
    <phoneticPr fontId="4" type="noConversion"/>
  </si>
  <si>
    <t xml:space="preserve">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</si>
  <si>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</si>
  <si>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</si>
  <si>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</si>
  <si>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>業務主管人員</t>
    <phoneticPr fontId="4" type="noConversion"/>
  </si>
  <si>
    <t>機關首長</t>
    <phoneticPr fontId="4" type="noConversion"/>
  </si>
  <si>
    <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日編製</t>
    </r>
    <phoneticPr fontId="4" type="noConversion"/>
  </si>
  <si>
    <t xml:space="preserve">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</si>
</sst>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.0"/>
    <numFmt numFmtId="178" formatCode="#,##0_ "/>
    <numFmt numFmtId="179" formatCode="_-* #,##0.0_-;\-* #,##0.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176" fontId="5" fillId="0" borderId="5" xfId="1" applyNumberFormat="1" applyFont="1" applyBorder="1"/>
    <xf numFmtId="176" fontId="1" fillId="0" borderId="6" xfId="1" applyNumberFormat="1" applyFont="1" applyBorder="1"/>
    <xf numFmtId="176" fontId="2" fillId="0" borderId="6" xfId="1" applyNumberFormat="1" applyFont="1" applyBorder="1"/>
    <xf numFmtId="176" fontId="6" fillId="0" borderId="6" xfId="1" applyNumberFormat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76" fontId="7" fillId="0" borderId="8" xfId="1" applyNumberFormat="1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176" fontId="8" fillId="0" borderId="0" xfId="1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76" fontId="8" fillId="0" borderId="26" xfId="1" applyNumberFormat="1" applyFont="1" applyBorder="1"/>
    <xf numFmtId="2" fontId="8" fillId="0" borderId="26" xfId="0" applyNumberFormat="1" applyFont="1" applyBorder="1"/>
    <xf numFmtId="2" fontId="8" fillId="0" borderId="27" xfId="0" applyNumberFormat="1" applyFont="1" applyBorder="1"/>
    <xf numFmtId="0" fontId="2" fillId="0" borderId="3" xfId="0" applyFont="1" applyBorder="1"/>
    <xf numFmtId="176" fontId="8" fillId="0" borderId="1" xfId="1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10" fillId="0" borderId="3" xfId="0" applyFont="1" applyBorder="1"/>
    <xf numFmtId="178" fontId="8" fillId="0" borderId="1" xfId="1" applyNumberFormat="1" applyFont="1" applyBorder="1"/>
    <xf numFmtId="43" fontId="8" fillId="0" borderId="1" xfId="1" applyFont="1" applyBorder="1"/>
    <xf numFmtId="43" fontId="8" fillId="0" borderId="2" xfId="1" applyFont="1" applyBorder="1"/>
    <xf numFmtId="3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176" fontId="1" fillId="0" borderId="1" xfId="1" applyNumberFormat="1" applyFont="1" applyBorder="1"/>
    <xf numFmtId="176" fontId="8" fillId="0" borderId="2" xfId="1" applyNumberFormat="1" applyFont="1" applyBorder="1"/>
    <xf numFmtId="0" fontId="11" fillId="0" borderId="3" xfId="2" applyFont="1" applyFill="1" applyBorder="1" applyAlignment="1">
      <alignment horizontal="left" vertical="center"/>
    </xf>
    <xf numFmtId="176" fontId="8" fillId="0" borderId="3" xfId="1" applyNumberFormat="1" applyFont="1" applyBorder="1"/>
    <xf numFmtId="0" fontId="5" fillId="0" borderId="0" xfId="0" applyFont="1"/>
    <xf numFmtId="176" fontId="1" fillId="0" borderId="0" xfId="1" applyNumberFormat="1" applyFont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1" fillId="0" borderId="0" xfId="1" applyNumberFormat="1" applyFont="1"/>
    <xf numFmtId="176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0" xfId="1" applyNumberFormat="1" applyFont="1" applyAlignment="1"/>
    <xf numFmtId="178" fontId="0" fillId="0" borderId="0" xfId="0" applyNumberFormat="1" applyAlignment="1"/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1" applyNumberFormat="1" applyFont="1" applyAlignment="1">
      <alignment horizontal="center"/>
    </xf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3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1">
          <cell r="A1" t="str">
            <v xml:space="preserve">111年3月 </v>
          </cell>
        </row>
        <row r="3">
          <cell r="A3" t="str">
            <v>地價稅</v>
          </cell>
          <cell r="B3">
            <v>513210</v>
          </cell>
          <cell r="C3">
            <v>1165467</v>
          </cell>
          <cell r="D3">
            <v>735</v>
          </cell>
          <cell r="E3">
            <v>1677942</v>
          </cell>
          <cell r="F3">
            <v>1250000</v>
          </cell>
          <cell r="G3">
            <v>1263264</v>
          </cell>
          <cell r="H3">
            <v>512270</v>
          </cell>
          <cell r="I3">
            <v>5381722</v>
          </cell>
          <cell r="J3">
            <v>203834</v>
          </cell>
          <cell r="K3">
            <v>5690158</v>
          </cell>
          <cell r="L3">
            <v>207010000</v>
          </cell>
          <cell r="M3">
            <v>3900000</v>
          </cell>
          <cell r="N3">
            <v>3800810</v>
          </cell>
        </row>
        <row r="4">
          <cell r="A4" t="str">
            <v>土地增值稅</v>
          </cell>
          <cell r="B4">
            <v>34450954</v>
          </cell>
          <cell r="C4">
            <v>189230</v>
          </cell>
          <cell r="D4">
            <v>130332</v>
          </cell>
          <cell r="E4">
            <v>34509852</v>
          </cell>
          <cell r="F4">
            <v>35900000</v>
          </cell>
          <cell r="G4">
            <v>29847732</v>
          </cell>
          <cell r="H4">
            <v>82413968</v>
          </cell>
          <cell r="I4">
            <v>1193730</v>
          </cell>
          <cell r="J4">
            <v>2130151</v>
          </cell>
          <cell r="K4">
            <v>81477547</v>
          </cell>
          <cell r="L4">
            <v>424110000</v>
          </cell>
          <cell r="M4">
            <v>103100000</v>
          </cell>
          <cell r="N4">
            <v>99234406</v>
          </cell>
        </row>
        <row r="5">
          <cell r="A5" t="str">
            <v>房屋稅</v>
          </cell>
          <cell r="B5">
            <v>1506196</v>
          </cell>
          <cell r="C5">
            <v>2468310</v>
          </cell>
          <cell r="E5">
            <v>3974506</v>
          </cell>
          <cell r="F5">
            <v>800000</v>
          </cell>
          <cell r="G5">
            <v>3791602</v>
          </cell>
          <cell r="H5">
            <v>2047241</v>
          </cell>
          <cell r="I5">
            <v>8110227</v>
          </cell>
          <cell r="J5">
            <v>45003</v>
          </cell>
          <cell r="K5">
            <v>10112465</v>
          </cell>
          <cell r="L5">
            <v>253575000</v>
          </cell>
          <cell r="M5">
            <v>2200000</v>
          </cell>
          <cell r="N5">
            <v>7077188</v>
          </cell>
        </row>
        <row r="6">
          <cell r="A6" t="str">
            <v>使用牌照稅</v>
          </cell>
          <cell r="B6">
            <v>47592668</v>
          </cell>
          <cell r="C6">
            <v>3111471</v>
          </cell>
          <cell r="D6">
            <v>131549</v>
          </cell>
          <cell r="E6">
            <v>50572590</v>
          </cell>
          <cell r="F6">
            <v>20000000</v>
          </cell>
          <cell r="G6">
            <v>45367964</v>
          </cell>
          <cell r="H6">
            <v>58695241</v>
          </cell>
          <cell r="I6">
            <v>9085742</v>
          </cell>
          <cell r="J6">
            <v>224243</v>
          </cell>
          <cell r="K6">
            <v>67556740</v>
          </cell>
          <cell r="L6">
            <v>491757000</v>
          </cell>
          <cell r="M6">
            <v>32000000</v>
          </cell>
          <cell r="N6">
            <v>62594899</v>
          </cell>
        </row>
        <row r="7">
          <cell r="A7" t="str">
            <v>契    稅</v>
          </cell>
          <cell r="B7">
            <v>5274571</v>
          </cell>
          <cell r="E7">
            <v>5274571</v>
          </cell>
          <cell r="F7">
            <v>3000000</v>
          </cell>
          <cell r="G7">
            <v>4455028</v>
          </cell>
          <cell r="H7">
            <v>9988202</v>
          </cell>
          <cell r="I7">
            <v>1022317</v>
          </cell>
          <cell r="J7">
            <v>923028</v>
          </cell>
          <cell r="K7">
            <v>10087491</v>
          </cell>
          <cell r="L7">
            <v>40895000</v>
          </cell>
          <cell r="M7">
            <v>8000000</v>
          </cell>
          <cell r="N7">
            <v>10403917</v>
          </cell>
        </row>
        <row r="8">
          <cell r="A8" t="str">
            <v>印花稅</v>
          </cell>
          <cell r="B8">
            <v>4849525</v>
          </cell>
          <cell r="C8">
            <v>6612</v>
          </cell>
          <cell r="D8">
            <v>2042</v>
          </cell>
          <cell r="E8">
            <v>4854095</v>
          </cell>
          <cell r="F8">
            <v>3853000</v>
          </cell>
          <cell r="G8">
            <v>4223208</v>
          </cell>
          <cell r="H8">
            <v>10478899</v>
          </cell>
          <cell r="I8">
            <v>218456</v>
          </cell>
          <cell r="J8">
            <v>2231</v>
          </cell>
          <cell r="K8">
            <v>10695124</v>
          </cell>
          <cell r="L8">
            <v>40675000</v>
          </cell>
          <cell r="M8">
            <v>9862000</v>
          </cell>
          <cell r="N8">
            <v>11011239</v>
          </cell>
        </row>
        <row r="9">
          <cell r="A9" t="str">
            <v>娛樂稅</v>
          </cell>
          <cell r="B9">
            <v>1058237</v>
          </cell>
          <cell r="C9">
            <v>41108</v>
          </cell>
          <cell r="E9">
            <v>1099345</v>
          </cell>
          <cell r="F9">
            <v>750000</v>
          </cell>
          <cell r="G9">
            <v>1110262</v>
          </cell>
          <cell r="H9">
            <v>2727827</v>
          </cell>
          <cell r="I9">
            <v>75226</v>
          </cell>
          <cell r="J9">
            <v>1029</v>
          </cell>
          <cell r="K9">
            <v>2802024</v>
          </cell>
          <cell r="L9">
            <v>10880000</v>
          </cell>
          <cell r="M9">
            <v>2150000</v>
          </cell>
          <cell r="N9">
            <v>2775044</v>
          </cell>
        </row>
        <row r="10">
          <cell r="A10" t="str">
            <v>特別稅</v>
          </cell>
          <cell r="E10">
            <v>0</v>
          </cell>
          <cell r="F10">
            <v>750000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10000000</v>
          </cell>
          <cell r="M10">
            <v>2150000</v>
          </cell>
          <cell r="N10">
            <v>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B15">
            <v>119645</v>
          </cell>
          <cell r="C15">
            <v>342921</v>
          </cell>
          <cell r="F15">
            <v>660000</v>
          </cell>
          <cell r="G15">
            <v>477567</v>
          </cell>
        </row>
        <row r="16">
          <cell r="B16">
            <v>15559</v>
          </cell>
          <cell r="C16">
            <v>524099</v>
          </cell>
          <cell r="D16">
            <v>1947</v>
          </cell>
          <cell r="F16">
            <v>160000</v>
          </cell>
          <cell r="G16">
            <v>341297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D21" sqref="D21"/>
    </sheetView>
  </sheetViews>
  <sheetFormatPr defaultRowHeight="16.5"/>
  <cols>
    <col min="1" max="1" width="20.5" customWidth="1"/>
    <col min="2" max="2" width="14.5" style="70" customWidth="1"/>
    <col min="3" max="3" width="15" style="70" customWidth="1"/>
    <col min="4" max="4" width="12.375" style="70" customWidth="1"/>
    <col min="5" max="5" width="14.625" style="70" customWidth="1"/>
    <col min="6" max="6" width="14.25" style="70" customWidth="1"/>
    <col min="7" max="7" width="15.5" style="70" customWidth="1"/>
    <col min="8" max="8" width="13.25" customWidth="1"/>
    <col min="9" max="9" width="14.875" style="70" customWidth="1"/>
    <col min="10" max="10" width="20" customWidth="1"/>
  </cols>
  <sheetData>
    <row r="1" spans="1:10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</row>
    <row r="2" spans="1:10" ht="16.5" customHeight="1" thickBot="1">
      <c r="A2" s="7" t="s">
        <v>3</v>
      </c>
      <c r="B2" s="8" t="s">
        <v>4</v>
      </c>
      <c r="C2" s="9"/>
      <c r="D2" s="10"/>
      <c r="E2" s="11"/>
      <c r="F2" s="11"/>
      <c r="G2" s="11"/>
      <c r="H2" s="12"/>
      <c r="I2" s="13" t="s">
        <v>5</v>
      </c>
      <c r="J2" s="14"/>
    </row>
    <row r="3" spans="1:10" ht="21.75" customHeight="1" thickTop="1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1.75" customHeight="1" thickBot="1">
      <c r="A4" s="16"/>
      <c r="B4" s="17"/>
      <c r="C4" s="17"/>
      <c r="D4" s="17"/>
      <c r="E4" s="18"/>
      <c r="F4" s="19" t="str">
        <f>"中華民國"&amp;[1]始!A1</f>
        <v xml:space="preserve">中華民國111年3月 </v>
      </c>
      <c r="G4" s="17"/>
      <c r="H4" s="16"/>
      <c r="I4" s="17"/>
      <c r="J4" s="20" t="s">
        <v>7</v>
      </c>
    </row>
    <row r="5" spans="1:10" ht="16.5" customHeight="1">
      <c r="A5" s="21" t="s">
        <v>8</v>
      </c>
      <c r="B5" s="22" t="s">
        <v>9</v>
      </c>
      <c r="C5" s="23"/>
      <c r="D5" s="24"/>
      <c r="E5" s="25" t="s">
        <v>10</v>
      </c>
      <c r="F5" s="25" t="s">
        <v>11</v>
      </c>
      <c r="G5" s="26" t="s">
        <v>12</v>
      </c>
      <c r="H5" s="27"/>
      <c r="I5" s="26" t="s">
        <v>13</v>
      </c>
      <c r="J5" s="28"/>
    </row>
    <row r="6" spans="1:10" ht="16.5" customHeight="1">
      <c r="A6" s="29"/>
      <c r="B6" s="30"/>
      <c r="C6" s="31"/>
      <c r="D6" s="32"/>
      <c r="E6" s="33"/>
      <c r="F6" s="33"/>
      <c r="G6" s="34"/>
      <c r="H6" s="35"/>
      <c r="I6" s="34"/>
      <c r="J6" s="36"/>
    </row>
    <row r="7" spans="1:10" ht="46.15" customHeight="1" thickBot="1">
      <c r="A7" s="37"/>
      <c r="B7" s="38" t="s">
        <v>14</v>
      </c>
      <c r="C7" s="39" t="s">
        <v>15</v>
      </c>
      <c r="D7" s="40" t="s">
        <v>16</v>
      </c>
      <c r="E7" s="41"/>
      <c r="F7" s="41"/>
      <c r="G7" s="42" t="s">
        <v>17</v>
      </c>
      <c r="H7" s="43" t="s">
        <v>18</v>
      </c>
      <c r="I7" s="42" t="s">
        <v>19</v>
      </c>
      <c r="J7" s="44" t="s">
        <v>20</v>
      </c>
    </row>
    <row r="8" spans="1:10" ht="15" customHeight="1">
      <c r="A8" s="45" t="s">
        <v>21</v>
      </c>
      <c r="B8" s="46">
        <f t="shared" ref="B8:G8" si="0">SUM(B9,B30)</f>
        <v>103229783</v>
      </c>
      <c r="C8" s="46">
        <f t="shared" si="0"/>
        <v>95380565</v>
      </c>
      <c r="D8" s="46">
        <f t="shared" si="0"/>
        <v>7849218</v>
      </c>
      <c r="E8" s="46">
        <f t="shared" si="0"/>
        <v>266605</v>
      </c>
      <c r="F8" s="46">
        <f>SUM(F9,F30)</f>
        <v>102963178</v>
      </c>
      <c r="G8" s="46">
        <f t="shared" si="0"/>
        <v>67123000</v>
      </c>
      <c r="H8" s="47">
        <f>F8/G8*100</f>
        <v>153.39477973272946</v>
      </c>
      <c r="I8" s="46">
        <f>I9+I30</f>
        <v>90877924</v>
      </c>
      <c r="J8" s="48">
        <f>F8/I8*100-100</f>
        <v>13.298338549194838</v>
      </c>
    </row>
    <row r="9" spans="1:10" ht="15" customHeight="1">
      <c r="A9" s="49" t="s">
        <v>22</v>
      </c>
      <c r="B9" s="50">
        <f>IF(SUM(B10:B18,B26)=SUM(C9:D9),SUM(B10:B18,B26),"err")</f>
        <v>102227559</v>
      </c>
      <c r="C9" s="50">
        <f>SUM(C10:C18,C26)</f>
        <v>95245361</v>
      </c>
      <c r="D9" s="50">
        <f>SUM(D10:D18,D26)</f>
        <v>6982198</v>
      </c>
      <c r="E9" s="50">
        <f>SUM(E10:E18,E26)</f>
        <v>264658</v>
      </c>
      <c r="F9" s="50">
        <f>IF((C9+D9-E9)=SUM(F10:F18,F26),SUM(F10:F18,F26),"err")</f>
        <v>101962901</v>
      </c>
      <c r="G9" s="50">
        <f>SUM(G10:G18,G26)</f>
        <v>66303000</v>
      </c>
      <c r="H9" s="51">
        <f>F9/G9*100</f>
        <v>153.78323906912206</v>
      </c>
      <c r="I9" s="50">
        <f>SUM(I10:I18,I26)</f>
        <v>90059060</v>
      </c>
      <c r="J9" s="52">
        <f>F9/I9*100-100</f>
        <v>13.21781617529652</v>
      </c>
    </row>
    <row r="10" spans="1:10" ht="15" customHeight="1">
      <c r="A10" s="53" t="s">
        <v>23</v>
      </c>
      <c r="B10" s="50">
        <f>C10+D10</f>
        <v>1678677</v>
      </c>
      <c r="C10" s="50">
        <f>[1]始!B3</f>
        <v>513210</v>
      </c>
      <c r="D10" s="50">
        <f>[1]始!C3</f>
        <v>1165467</v>
      </c>
      <c r="E10" s="50">
        <f>[1]始!D3</f>
        <v>735</v>
      </c>
      <c r="F10" s="50">
        <f>C10+D10-E10</f>
        <v>1677942</v>
      </c>
      <c r="G10" s="50">
        <f>[1]始!F3</f>
        <v>1250000</v>
      </c>
      <c r="H10" s="51">
        <f>F10/G10*100</f>
        <v>134.23536000000001</v>
      </c>
      <c r="I10" s="54">
        <f>[1]始!G3</f>
        <v>1263264</v>
      </c>
      <c r="J10" s="52">
        <f>F10/I10*100-100</f>
        <v>32.825917622919661</v>
      </c>
    </row>
    <row r="11" spans="1:10" ht="15" customHeight="1">
      <c r="A11" s="53" t="s">
        <v>24</v>
      </c>
      <c r="B11" s="50">
        <f t="shared" ref="B11:B29" si="1">C11+D11</f>
        <v>0</v>
      </c>
      <c r="C11" s="50">
        <v>0</v>
      </c>
      <c r="D11" s="50">
        <v>0</v>
      </c>
      <c r="E11" s="50">
        <v>0</v>
      </c>
      <c r="F11" s="50">
        <f t="shared" ref="F11:F17" si="2">C11+D11-E11</f>
        <v>0</v>
      </c>
      <c r="G11" s="50">
        <v>0</v>
      </c>
      <c r="H11" s="55">
        <v>0</v>
      </c>
      <c r="I11" s="50">
        <v>0</v>
      </c>
      <c r="J11" s="56">
        <v>0</v>
      </c>
    </row>
    <row r="12" spans="1:10" ht="15" customHeight="1">
      <c r="A12" s="53" t="s">
        <v>25</v>
      </c>
      <c r="B12" s="50">
        <f t="shared" si="1"/>
        <v>34640184</v>
      </c>
      <c r="C12" s="50">
        <f>[1]始!B4</f>
        <v>34450954</v>
      </c>
      <c r="D12" s="50">
        <f>[1]始!C4</f>
        <v>189230</v>
      </c>
      <c r="E12" s="50">
        <f>[1]始!D4</f>
        <v>130332</v>
      </c>
      <c r="F12" s="50">
        <f t="shared" si="2"/>
        <v>34509852</v>
      </c>
      <c r="G12" s="50">
        <f>[1]始!F4</f>
        <v>35900000</v>
      </c>
      <c r="H12" s="51">
        <f t="shared" ref="H12:H19" si="3">F12/G12*100</f>
        <v>96.127721448467966</v>
      </c>
      <c r="I12" s="54">
        <f>[1]始!G4</f>
        <v>29847732</v>
      </c>
      <c r="J12" s="52">
        <f t="shared" ref="J12:J17" si="4">F12/I12*100-100</f>
        <v>15.619679243970694</v>
      </c>
    </row>
    <row r="13" spans="1:10" ht="15" customHeight="1">
      <c r="A13" s="53" t="s">
        <v>26</v>
      </c>
      <c r="B13" s="50">
        <f t="shared" si="1"/>
        <v>3974506</v>
      </c>
      <c r="C13" s="50">
        <f>[1]始!B5</f>
        <v>1506196</v>
      </c>
      <c r="D13" s="50">
        <f>[1]始!C5</f>
        <v>2468310</v>
      </c>
      <c r="E13" s="50">
        <f>[1]始!D5</f>
        <v>0</v>
      </c>
      <c r="F13" s="50">
        <f t="shared" si="2"/>
        <v>3974506</v>
      </c>
      <c r="G13" s="50">
        <f>[1]始!F5</f>
        <v>800000</v>
      </c>
      <c r="H13" s="51">
        <f t="shared" si="3"/>
        <v>496.81325000000004</v>
      </c>
      <c r="I13" s="50">
        <f>[1]始!G5</f>
        <v>3791602</v>
      </c>
      <c r="J13" s="52">
        <f t="shared" si="4"/>
        <v>4.8239240300010522</v>
      </c>
    </row>
    <row r="14" spans="1:10" ht="15" customHeight="1">
      <c r="A14" s="53" t="s">
        <v>27</v>
      </c>
      <c r="B14" s="50">
        <f t="shared" si="1"/>
        <v>50704139</v>
      </c>
      <c r="C14" s="50">
        <f>[1]始!B6</f>
        <v>47592668</v>
      </c>
      <c r="D14" s="50">
        <f>[1]始!C6</f>
        <v>3111471</v>
      </c>
      <c r="E14" s="50">
        <f>[1]始!D6</f>
        <v>131549</v>
      </c>
      <c r="F14" s="50">
        <f t="shared" si="2"/>
        <v>50572590</v>
      </c>
      <c r="G14" s="50">
        <f>[1]始!F6</f>
        <v>20000000</v>
      </c>
      <c r="H14" s="51">
        <f t="shared" si="3"/>
        <v>252.86295000000001</v>
      </c>
      <c r="I14" s="50">
        <f>[1]始!G6</f>
        <v>45367964</v>
      </c>
      <c r="J14" s="52">
        <f t="shared" si="4"/>
        <v>11.472029029118431</v>
      </c>
    </row>
    <row r="15" spans="1:10" ht="15" customHeight="1">
      <c r="A15" s="53" t="s">
        <v>28</v>
      </c>
      <c r="B15" s="50">
        <f t="shared" si="1"/>
        <v>5274571</v>
      </c>
      <c r="C15" s="50">
        <f>[1]始!B7</f>
        <v>5274571</v>
      </c>
      <c r="D15" s="50">
        <f>[1]始!C7</f>
        <v>0</v>
      </c>
      <c r="E15" s="50">
        <f>[1]始!D7</f>
        <v>0</v>
      </c>
      <c r="F15" s="50">
        <f t="shared" si="2"/>
        <v>5274571</v>
      </c>
      <c r="G15" s="50">
        <f>[1]始!F7</f>
        <v>3000000</v>
      </c>
      <c r="H15" s="51">
        <f t="shared" si="3"/>
        <v>175.81903333333332</v>
      </c>
      <c r="I15" s="50">
        <f>[1]始!G7</f>
        <v>4455028</v>
      </c>
      <c r="J15" s="52">
        <f t="shared" si="4"/>
        <v>18.395911316382296</v>
      </c>
    </row>
    <row r="16" spans="1:10" ht="15" customHeight="1">
      <c r="A16" s="53" t="s">
        <v>29</v>
      </c>
      <c r="B16" s="50">
        <f t="shared" si="1"/>
        <v>4856137</v>
      </c>
      <c r="C16" s="50">
        <f>[1]始!B8</f>
        <v>4849525</v>
      </c>
      <c r="D16" s="50">
        <f>[1]始!C8</f>
        <v>6612</v>
      </c>
      <c r="E16" s="50">
        <f>[1]始!D8</f>
        <v>2042</v>
      </c>
      <c r="F16" s="50">
        <f t="shared" si="2"/>
        <v>4854095</v>
      </c>
      <c r="G16" s="50">
        <f>[1]始!F8</f>
        <v>3853000</v>
      </c>
      <c r="H16" s="51">
        <f t="shared" si="3"/>
        <v>125.98222164547106</v>
      </c>
      <c r="I16" s="50">
        <f>[1]始!G8</f>
        <v>4223208</v>
      </c>
      <c r="J16" s="52">
        <f t="shared" si="4"/>
        <v>14.93857276269604</v>
      </c>
    </row>
    <row r="17" spans="1:11" ht="15" customHeight="1">
      <c r="A17" s="53" t="s">
        <v>30</v>
      </c>
      <c r="B17" s="50">
        <f t="shared" si="1"/>
        <v>1099345</v>
      </c>
      <c r="C17" s="50">
        <f>[1]始!B9</f>
        <v>1058237</v>
      </c>
      <c r="D17" s="50">
        <f>[1]始!C9</f>
        <v>41108</v>
      </c>
      <c r="E17" s="50">
        <f>[1]始!D9</f>
        <v>0</v>
      </c>
      <c r="F17" s="50">
        <f t="shared" si="2"/>
        <v>1099345</v>
      </c>
      <c r="G17" s="50">
        <f>[1]始!F9</f>
        <v>750000</v>
      </c>
      <c r="H17" s="51">
        <f t="shared" si="3"/>
        <v>146.57933333333332</v>
      </c>
      <c r="I17" s="50">
        <f>[1]始!G9</f>
        <v>1110262</v>
      </c>
      <c r="J17" s="52">
        <f t="shared" si="4"/>
        <v>-0.98328142366396776</v>
      </c>
      <c r="K17" s="57"/>
    </row>
    <row r="18" spans="1:11" ht="15" customHeight="1">
      <c r="A18" s="58" t="s">
        <v>31</v>
      </c>
      <c r="B18" s="50">
        <f t="shared" si="1"/>
        <v>0</v>
      </c>
      <c r="C18" s="50">
        <f>[1]始!B10</f>
        <v>0</v>
      </c>
      <c r="D18" s="50">
        <f>[1]始!C10</f>
        <v>0</v>
      </c>
      <c r="E18" s="50">
        <f>[1]始!D10</f>
        <v>0</v>
      </c>
      <c r="F18" s="50">
        <f>C18+D18-E18</f>
        <v>0</v>
      </c>
      <c r="G18" s="50">
        <f>[1]始!F10</f>
        <v>750000</v>
      </c>
      <c r="H18" s="51">
        <f t="shared" si="3"/>
        <v>0</v>
      </c>
      <c r="I18" s="50">
        <f>[1]始!G10</f>
        <v>0</v>
      </c>
      <c r="J18" s="51">
        <v>0</v>
      </c>
    </row>
    <row r="19" spans="1:11" ht="15" customHeight="1">
      <c r="A19" s="59" t="s">
        <v>32</v>
      </c>
      <c r="B19" s="50">
        <f t="shared" si="1"/>
        <v>0</v>
      </c>
      <c r="C19" s="50">
        <f>C21</f>
        <v>0</v>
      </c>
      <c r="D19" s="50">
        <f>D21</f>
        <v>0</v>
      </c>
      <c r="E19" s="50">
        <f>E21</f>
        <v>0</v>
      </c>
      <c r="F19" s="50">
        <f>C19+D19-E19</f>
        <v>0</v>
      </c>
      <c r="G19" s="50">
        <f>G21</f>
        <v>750000</v>
      </c>
      <c r="H19" s="51">
        <f t="shared" si="3"/>
        <v>0</v>
      </c>
      <c r="I19" s="50">
        <f>I21</f>
        <v>0</v>
      </c>
      <c r="J19" s="51">
        <v>0</v>
      </c>
    </row>
    <row r="20" spans="1:11" ht="15" customHeight="1">
      <c r="A20" s="59" t="s">
        <v>33</v>
      </c>
      <c r="B20" s="50">
        <f t="shared" si="1"/>
        <v>0</v>
      </c>
      <c r="C20" s="50">
        <v>0</v>
      </c>
      <c r="D20" s="50">
        <v>0</v>
      </c>
      <c r="E20" s="50">
        <v>0</v>
      </c>
      <c r="F20" s="50">
        <f>C20+D20-E20</f>
        <v>0</v>
      </c>
      <c r="G20" s="50">
        <v>0</v>
      </c>
      <c r="H20" s="60">
        <v>0</v>
      </c>
      <c r="I20" s="61">
        <v>0</v>
      </c>
      <c r="J20" s="60">
        <v>0</v>
      </c>
    </row>
    <row r="21" spans="1:11" ht="15" customHeight="1">
      <c r="A21" s="58" t="s">
        <v>34</v>
      </c>
      <c r="B21" s="50">
        <f t="shared" si="1"/>
        <v>0</v>
      </c>
      <c r="C21" s="50">
        <f>[1]始!B10</f>
        <v>0</v>
      </c>
      <c r="D21" s="50">
        <f>[1]始!C10</f>
        <v>0</v>
      </c>
      <c r="E21" s="50">
        <f>[1]始!D10</f>
        <v>0</v>
      </c>
      <c r="F21" s="50">
        <f>C21+D21-E21</f>
        <v>0</v>
      </c>
      <c r="G21" s="50">
        <f>[1]始!F10</f>
        <v>750000</v>
      </c>
      <c r="H21" s="51">
        <f>F21/G21*100</f>
        <v>0</v>
      </c>
      <c r="I21" s="61">
        <f>[1]始!G10</f>
        <v>0</v>
      </c>
      <c r="J21" s="51">
        <v>0</v>
      </c>
    </row>
    <row r="22" spans="1:11" ht="15" customHeight="1">
      <c r="A22" s="59" t="s">
        <v>35</v>
      </c>
      <c r="B22" s="50">
        <f t="shared" si="1"/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61">
        <v>0</v>
      </c>
      <c r="J22" s="62">
        <v>0</v>
      </c>
    </row>
    <row r="23" spans="1:11" ht="15" customHeight="1">
      <c r="A23" s="59" t="s">
        <v>36</v>
      </c>
      <c r="B23" s="50">
        <f t="shared" si="1"/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61">
        <v>0</v>
      </c>
      <c r="J23" s="56">
        <v>0</v>
      </c>
    </row>
    <row r="24" spans="1:11" ht="15" customHeight="1">
      <c r="A24" s="59" t="s">
        <v>33</v>
      </c>
      <c r="B24" s="50">
        <f t="shared" si="1"/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61">
        <v>0</v>
      </c>
      <c r="J24" s="56">
        <v>0</v>
      </c>
    </row>
    <row r="25" spans="1:11" ht="15" customHeight="1">
      <c r="A25" s="59" t="s">
        <v>37</v>
      </c>
      <c r="B25" s="50">
        <f t="shared" si="1"/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61">
        <v>0</v>
      </c>
      <c r="J25" s="56">
        <v>0</v>
      </c>
    </row>
    <row r="26" spans="1:11" ht="15" customHeight="1">
      <c r="A26" s="49" t="s">
        <v>38</v>
      </c>
      <c r="B26" s="50">
        <f>B27+B28+B29</f>
        <v>0</v>
      </c>
      <c r="C26" s="50">
        <f>C27+C28+C29</f>
        <v>0</v>
      </c>
      <c r="D26" s="50">
        <f>D27+D28+D29</f>
        <v>0</v>
      </c>
      <c r="E26" s="50">
        <f>E27+E28+E29</f>
        <v>0</v>
      </c>
      <c r="F26" s="50">
        <f>F27+F28+F29</f>
        <v>0</v>
      </c>
      <c r="G26" s="50">
        <f>[1]始!F11</f>
        <v>0</v>
      </c>
      <c r="H26" s="50">
        <v>0</v>
      </c>
      <c r="I26" s="50">
        <f>[1]始!G11</f>
        <v>0</v>
      </c>
      <c r="J26" s="56">
        <v>0</v>
      </c>
    </row>
    <row r="27" spans="1:11" ht="15" customHeight="1">
      <c r="A27" s="58" t="s">
        <v>39</v>
      </c>
      <c r="B27" s="50">
        <f t="shared" si="1"/>
        <v>0</v>
      </c>
      <c r="C27" s="50">
        <v>0</v>
      </c>
      <c r="D27" s="50">
        <v>0</v>
      </c>
      <c r="E27" s="50">
        <v>0</v>
      </c>
      <c r="F27" s="50">
        <f t="shared" ref="F27:F32" si="5">C27+D27-E27</f>
        <v>0</v>
      </c>
      <c r="G27" s="50">
        <v>0</v>
      </c>
      <c r="H27" s="50">
        <v>0</v>
      </c>
      <c r="I27" s="61">
        <v>0</v>
      </c>
      <c r="J27" s="56">
        <v>0</v>
      </c>
    </row>
    <row r="28" spans="1:11" ht="15" customHeight="1">
      <c r="A28" s="59" t="s">
        <v>40</v>
      </c>
      <c r="B28" s="50">
        <f t="shared" si="1"/>
        <v>0</v>
      </c>
      <c r="C28" s="50">
        <v>0</v>
      </c>
      <c r="D28" s="50">
        <v>0</v>
      </c>
      <c r="E28" s="50">
        <v>0</v>
      </c>
      <c r="F28" s="50">
        <f t="shared" si="5"/>
        <v>0</v>
      </c>
      <c r="G28" s="50">
        <v>0</v>
      </c>
      <c r="H28" s="50">
        <v>0</v>
      </c>
      <c r="I28" s="50">
        <v>0</v>
      </c>
      <c r="J28" s="56">
        <v>0</v>
      </c>
    </row>
    <row r="29" spans="1:11" ht="15" customHeight="1">
      <c r="A29" s="59" t="s">
        <v>41</v>
      </c>
      <c r="B29" s="50">
        <f t="shared" si="1"/>
        <v>0</v>
      </c>
      <c r="C29" s="50">
        <v>0</v>
      </c>
      <c r="D29" s="50">
        <v>0</v>
      </c>
      <c r="E29" s="50">
        <v>0</v>
      </c>
      <c r="F29" s="50">
        <f t="shared" si="5"/>
        <v>0</v>
      </c>
      <c r="G29" s="63">
        <v>0</v>
      </c>
      <c r="H29" s="50">
        <v>0</v>
      </c>
      <c r="I29" s="50">
        <v>0</v>
      </c>
      <c r="J29" s="64">
        <v>0</v>
      </c>
    </row>
    <row r="30" spans="1:11" ht="15" customHeight="1">
      <c r="A30" s="59" t="s">
        <v>42</v>
      </c>
      <c r="B30" s="50">
        <f>C30+D30</f>
        <v>1002224</v>
      </c>
      <c r="C30" s="50">
        <f>C31+C32</f>
        <v>135204</v>
      </c>
      <c r="D30" s="50">
        <f>D31+D32</f>
        <v>867020</v>
      </c>
      <c r="E30" s="50">
        <f>E31+E32</f>
        <v>1947</v>
      </c>
      <c r="F30" s="50">
        <f t="shared" si="5"/>
        <v>1000277</v>
      </c>
      <c r="G30" s="50">
        <f>G31+G32</f>
        <v>820000</v>
      </c>
      <c r="H30" s="51">
        <f>F30/G30*100</f>
        <v>121.98500000000001</v>
      </c>
      <c r="I30" s="50">
        <f>I31+I32</f>
        <v>818864</v>
      </c>
      <c r="J30" s="52">
        <f>F30/I30*100-100</f>
        <v>22.154228296762341</v>
      </c>
    </row>
    <row r="31" spans="1:11" ht="15" customHeight="1">
      <c r="A31" s="59" t="s">
        <v>43</v>
      </c>
      <c r="B31" s="50">
        <f>C31+D31</f>
        <v>462566</v>
      </c>
      <c r="C31" s="50">
        <f>[1]始!B15</f>
        <v>119645</v>
      </c>
      <c r="D31" s="50">
        <f>[1]始!C15</f>
        <v>342921</v>
      </c>
      <c r="E31" s="50">
        <f>[1]始!D15</f>
        <v>0</v>
      </c>
      <c r="F31" s="50">
        <f t="shared" si="5"/>
        <v>462566</v>
      </c>
      <c r="G31" s="50">
        <f>[1]始!F15</f>
        <v>660000</v>
      </c>
      <c r="H31" s="51">
        <f>F31/G31*100</f>
        <v>70.085757575757583</v>
      </c>
      <c r="I31" s="50">
        <f>[1]始!G15</f>
        <v>477567</v>
      </c>
      <c r="J31" s="52">
        <f>F31/I31*100-100</f>
        <v>-3.1411299356948916</v>
      </c>
    </row>
    <row r="32" spans="1:11" ht="15" customHeight="1">
      <c r="A32" s="65" t="s">
        <v>44</v>
      </c>
      <c r="B32" s="66">
        <f>C32+D32</f>
        <v>539658</v>
      </c>
      <c r="C32" s="50">
        <f>[1]始!B16</f>
        <v>15559</v>
      </c>
      <c r="D32" s="50">
        <f>[1]始!C16</f>
        <v>524099</v>
      </c>
      <c r="E32" s="50">
        <f>[1]始!D16</f>
        <v>1947</v>
      </c>
      <c r="F32" s="50">
        <f t="shared" si="5"/>
        <v>537711</v>
      </c>
      <c r="G32" s="50">
        <f>[1]始!F16</f>
        <v>160000</v>
      </c>
      <c r="H32" s="51">
        <f>F32/G32*100</f>
        <v>336.06937499999998</v>
      </c>
      <c r="I32" s="50">
        <f>[1]始!G16</f>
        <v>341297</v>
      </c>
      <c r="J32" s="52">
        <f>F32/I32*100-100</f>
        <v>57.549289914649108</v>
      </c>
    </row>
    <row r="33" spans="1:10" ht="15" customHeight="1">
      <c r="A33" s="67" t="s">
        <v>45</v>
      </c>
      <c r="B33" s="17"/>
      <c r="C33" s="17"/>
      <c r="D33" s="17"/>
      <c r="E33" s="17"/>
      <c r="F33" s="17"/>
      <c r="G33" s="17"/>
      <c r="H33" s="16"/>
      <c r="I33" s="68"/>
      <c r="J33" s="69" t="s">
        <v>46</v>
      </c>
    </row>
    <row r="34" spans="1:10" ht="15.75" customHeight="1">
      <c r="A34" s="16" t="s">
        <v>47</v>
      </c>
      <c r="B34" s="17"/>
      <c r="C34" s="17"/>
      <c r="D34" s="17"/>
      <c r="E34" s="17"/>
      <c r="F34" s="17"/>
      <c r="G34" s="17"/>
      <c r="H34" s="16"/>
    </row>
    <row r="35" spans="1:10" ht="4.5" customHeight="1"/>
    <row r="36" spans="1:10">
      <c r="A36" s="16" t="s">
        <v>48</v>
      </c>
      <c r="C36" s="17" t="s">
        <v>49</v>
      </c>
      <c r="E36" s="71" t="s">
        <v>50</v>
      </c>
      <c r="G36" s="72" t="s">
        <v>51</v>
      </c>
      <c r="I36" s="73" t="s">
        <v>52</v>
      </c>
      <c r="J36" s="73"/>
    </row>
    <row r="37" spans="1:10">
      <c r="C37" s="17"/>
      <c r="D37" s="17"/>
      <c r="E37" s="74" t="s">
        <v>53</v>
      </c>
      <c r="F37" s="75"/>
      <c r="G37" s="17"/>
      <c r="H37" s="16"/>
    </row>
    <row r="38" spans="1:10">
      <c r="A38" s="76"/>
      <c r="B38" s="77"/>
      <c r="C38" s="77"/>
    </row>
    <row r="41" spans="1:10">
      <c r="G41" s="78"/>
    </row>
  </sheetData>
  <mergeCells count="9">
    <mergeCell ref="I36:J36"/>
    <mergeCell ref="E37:F37"/>
    <mergeCell ref="A3:J3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2022-04-07T08:14:40Z</dcterms:created>
  <dcterms:modified xsi:type="dcterms:W3CDTF">2022-04-07T08:15:32Z</dcterms:modified>
</cp:coreProperties>
</file>